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760"/>
  </bookViews>
  <sheets>
    <sheet name="Drenagem Cap. Águas Pluviais" sheetId="8" r:id="rId1"/>
  </sheets>
  <definedNames>
    <definedName name="_xlnm.Print_Area" localSheetId="0">'Drenagem Cap. Águas Pluviais'!$A$1:$J$130</definedName>
  </definedNames>
  <calcPr calcId="145621"/>
</workbook>
</file>

<file path=xl/calcChain.xml><?xml version="1.0" encoding="utf-8"?>
<calcChain xmlns="http://schemas.openxmlformats.org/spreadsheetml/2006/main">
  <c r="G3" i="8"/>
  <c r="H75" l="1"/>
  <c r="J75" s="1"/>
  <c r="I75"/>
  <c r="H74"/>
  <c r="J74" s="1"/>
  <c r="I74"/>
  <c r="H73"/>
  <c r="J73" s="1"/>
  <c r="I73"/>
  <c r="H106"/>
  <c r="J106" s="1"/>
  <c r="I106"/>
  <c r="H105"/>
  <c r="I105"/>
  <c r="J105"/>
  <c r="H104"/>
  <c r="I104"/>
  <c r="J104"/>
  <c r="H101"/>
  <c r="J101" s="1"/>
  <c r="I101"/>
  <c r="I89"/>
  <c r="H89"/>
  <c r="J89" s="1"/>
  <c r="H88"/>
  <c r="J88" s="1"/>
  <c r="I88"/>
  <c r="H66"/>
  <c r="J66" s="1"/>
  <c r="I66"/>
  <c r="H65"/>
  <c r="J65" s="1"/>
  <c r="I65"/>
  <c r="H83"/>
  <c r="J83" s="1"/>
  <c r="I83"/>
  <c r="I63"/>
  <c r="H63"/>
  <c r="J63" s="1"/>
  <c r="H55"/>
  <c r="J55" s="1"/>
  <c r="I55"/>
  <c r="H54"/>
  <c r="J54" s="1"/>
  <c r="I54"/>
  <c r="H53"/>
  <c r="J53"/>
  <c r="I53"/>
  <c r="H52"/>
  <c r="J52" s="1"/>
  <c r="I52"/>
  <c r="I43"/>
  <c r="H43"/>
  <c r="J43" s="1"/>
  <c r="H46" l="1"/>
  <c r="J46" s="1"/>
  <c r="I46"/>
  <c r="H49"/>
  <c r="J49" s="1"/>
  <c r="I49"/>
  <c r="H51"/>
  <c r="J51" s="1"/>
  <c r="I51"/>
  <c r="I45"/>
  <c r="H45"/>
  <c r="J45" s="1"/>
  <c r="H36"/>
  <c r="I36"/>
  <c r="J36"/>
  <c r="H44" l="1"/>
  <c r="J44" s="1"/>
  <c r="I44"/>
  <c r="I42" l="1"/>
  <c r="H42"/>
  <c r="J42" s="1"/>
  <c r="I41"/>
  <c r="H41"/>
  <c r="J41" s="1"/>
  <c r="H26"/>
  <c r="J26" s="1"/>
  <c r="I26"/>
  <c r="I22"/>
  <c r="H22"/>
  <c r="J22" s="1"/>
  <c r="H21"/>
  <c r="J21" s="1"/>
  <c r="I21"/>
  <c r="I25"/>
  <c r="H25"/>
  <c r="J25" s="1"/>
  <c r="H13"/>
  <c r="J13" s="1"/>
  <c r="I13"/>
  <c r="H14"/>
  <c r="J14" s="1"/>
  <c r="I14"/>
  <c r="H15"/>
  <c r="J15" s="1"/>
  <c r="I15"/>
  <c r="H12"/>
  <c r="J12" s="1"/>
  <c r="I12"/>
  <c r="I123" l="1"/>
  <c r="H123"/>
  <c r="J123" s="1"/>
  <c r="H82"/>
  <c r="J82" s="1"/>
  <c r="I82"/>
  <c r="H81"/>
  <c r="J81" s="1"/>
  <c r="I81"/>
  <c r="F60" l="1"/>
  <c r="I58" l="1"/>
  <c r="H58"/>
  <c r="J58" s="1"/>
  <c r="I120" l="1"/>
  <c r="H120"/>
  <c r="J120" s="1"/>
  <c r="H118"/>
  <c r="J118" s="1"/>
  <c r="I118"/>
  <c r="H119"/>
  <c r="J119" s="1"/>
  <c r="I119"/>
  <c r="H121"/>
  <c r="J121" s="1"/>
  <c r="I121"/>
  <c r="H122"/>
  <c r="J122" s="1"/>
  <c r="I122"/>
  <c r="I124"/>
  <c r="I116"/>
  <c r="I112"/>
  <c r="I111"/>
  <c r="I110"/>
  <c r="I109"/>
  <c r="I108"/>
  <c r="I103"/>
  <c r="I102"/>
  <c r="I100"/>
  <c r="I99"/>
  <c r="I98"/>
  <c r="I97"/>
  <c r="I96"/>
  <c r="I95"/>
  <c r="I94"/>
  <c r="I93"/>
  <c r="I92"/>
  <c r="I91"/>
  <c r="I90"/>
  <c r="I87"/>
  <c r="I86"/>
  <c r="I85"/>
  <c r="I84"/>
  <c r="I80"/>
  <c r="I79"/>
  <c r="I78"/>
  <c r="I77"/>
  <c r="I76"/>
  <c r="I72"/>
  <c r="I71"/>
  <c r="I70"/>
  <c r="I69"/>
  <c r="I68"/>
  <c r="I67"/>
  <c r="I64"/>
  <c r="I62"/>
  <c r="I61"/>
  <c r="I60"/>
  <c r="I59"/>
  <c r="I57"/>
  <c r="I56"/>
  <c r="I50"/>
  <c r="I48"/>
  <c r="I40"/>
  <c r="I39"/>
  <c r="I38"/>
  <c r="I37"/>
  <c r="I34"/>
  <c r="I33"/>
  <c r="I32"/>
  <c r="I31"/>
  <c r="I29"/>
  <c r="I28"/>
  <c r="I47" l="1"/>
  <c r="I35"/>
  <c r="I27"/>
  <c r="I117"/>
  <c r="H29"/>
  <c r="H28"/>
  <c r="I24" l="1"/>
  <c r="I23"/>
  <c r="I20"/>
  <c r="I19"/>
  <c r="I18"/>
  <c r="I11"/>
  <c r="I10"/>
  <c r="I9"/>
  <c r="I8"/>
  <c r="I7"/>
  <c r="I6"/>
  <c r="I5"/>
  <c r="H112"/>
  <c r="H111"/>
  <c r="H110"/>
  <c r="H109"/>
  <c r="H108"/>
  <c r="H116"/>
  <c r="H115"/>
  <c r="H114"/>
  <c r="H124"/>
  <c r="H103"/>
  <c r="H102"/>
  <c r="H100"/>
  <c r="H99"/>
  <c r="H98"/>
  <c r="H97"/>
  <c r="H96"/>
  <c r="H95"/>
  <c r="H94"/>
  <c r="H93"/>
  <c r="H92"/>
  <c r="H91"/>
  <c r="H90"/>
  <c r="H87"/>
  <c r="H86"/>
  <c r="H85"/>
  <c r="H84"/>
  <c r="H80"/>
  <c r="H79"/>
  <c r="H78"/>
  <c r="H77"/>
  <c r="H76"/>
  <c r="H72"/>
  <c r="H71"/>
  <c r="H70"/>
  <c r="H69"/>
  <c r="H68"/>
  <c r="H67"/>
  <c r="H64"/>
  <c r="H62"/>
  <c r="H61"/>
  <c r="H60"/>
  <c r="H59"/>
  <c r="H57"/>
  <c r="H56"/>
  <c r="H50"/>
  <c r="H48"/>
  <c r="H40"/>
  <c r="H39"/>
  <c r="H38"/>
  <c r="H37"/>
  <c r="H34"/>
  <c r="H33"/>
  <c r="H32"/>
  <c r="H31"/>
  <c r="H24"/>
  <c r="H23"/>
  <c r="H20"/>
  <c r="H19"/>
  <c r="H18"/>
  <c r="H16"/>
  <c r="H11"/>
  <c r="H10"/>
  <c r="H9"/>
  <c r="H8"/>
  <c r="H7"/>
  <c r="H6"/>
  <c r="H5"/>
  <c r="I107"/>
  <c r="I30"/>
  <c r="I17" l="1"/>
  <c r="J124"/>
  <c r="J116"/>
  <c r="J112"/>
  <c r="J111"/>
  <c r="J110"/>
  <c r="J109"/>
  <c r="J108"/>
  <c r="J103"/>
  <c r="J102"/>
  <c r="J100"/>
  <c r="J99"/>
  <c r="J98"/>
  <c r="J97"/>
  <c r="J96"/>
  <c r="J95"/>
  <c r="J94"/>
  <c r="J93"/>
  <c r="J92"/>
  <c r="J91"/>
  <c r="J90"/>
  <c r="J87"/>
  <c r="J86"/>
  <c r="J85"/>
  <c r="J84"/>
  <c r="J80"/>
  <c r="J79"/>
  <c r="J78"/>
  <c r="J77"/>
  <c r="J76"/>
  <c r="J72"/>
  <c r="J71"/>
  <c r="J70"/>
  <c r="J69"/>
  <c r="J68"/>
  <c r="J67"/>
  <c r="J64"/>
  <c r="J62"/>
  <c r="J47" s="1"/>
  <c r="J61"/>
  <c r="J60"/>
  <c r="J59"/>
  <c r="J57"/>
  <c r="J56"/>
  <c r="J50"/>
  <c r="J48"/>
  <c r="J40"/>
  <c r="J39"/>
  <c r="J38"/>
  <c r="J37"/>
  <c r="J34"/>
  <c r="J33"/>
  <c r="J32"/>
  <c r="J31"/>
  <c r="J29"/>
  <c r="J28"/>
  <c r="J24"/>
  <c r="J23"/>
  <c r="J20"/>
  <c r="J19"/>
  <c r="J18"/>
  <c r="I16"/>
  <c r="I4" s="1"/>
  <c r="J11"/>
  <c r="J10"/>
  <c r="J9"/>
  <c r="J8"/>
  <c r="J7"/>
  <c r="J6"/>
  <c r="J5"/>
  <c r="J35" l="1"/>
  <c r="J17"/>
  <c r="J27"/>
  <c r="J117"/>
  <c r="I114"/>
  <c r="I115"/>
  <c r="J30"/>
  <c r="J107"/>
  <c r="J16"/>
  <c r="J4" s="1"/>
  <c r="J115"/>
  <c r="J114" l="1"/>
  <c r="J113" s="1"/>
  <c r="I113"/>
  <c r="H3"/>
  <c r="J3" s="1"/>
  <c r="J2" s="1"/>
  <c r="J125" s="1"/>
  <c r="I3"/>
  <c r="I2" s="1"/>
  <c r="I125" s="1"/>
</calcChain>
</file>

<file path=xl/sharedStrings.xml><?xml version="1.0" encoding="utf-8"?>
<sst xmlns="http://schemas.openxmlformats.org/spreadsheetml/2006/main" count="563" uniqueCount="349">
  <si>
    <t>DESCRIÇÃO DOS SERVIÇOS</t>
  </si>
  <si>
    <t>UND</t>
  </si>
  <si>
    <t>QUANT.</t>
  </si>
  <si>
    <t>1.1</t>
  </si>
  <si>
    <t>CÓDIGO</t>
  </si>
  <si>
    <t>M</t>
  </si>
  <si>
    <t>M³</t>
  </si>
  <si>
    <t>KG</t>
  </si>
  <si>
    <t>DRE-TUB-040</t>
  </si>
  <si>
    <t>FORNECIMENTO, ASSENTAMENTO E REJUNTAMENTO DE TUBO DE CONCRETO SIMPLES PS1 D = 300 MM</t>
  </si>
  <si>
    <t>TER-API-005</t>
  </si>
  <si>
    <t>DRE-TUB-045</t>
  </si>
  <si>
    <t>FORNECIMENTO, ASSENTAMENTO E REJUNTAMENTO DE TUBO DE CONCRETO SIMPLES PS1 D = 400 MM</t>
  </si>
  <si>
    <t>DRE-TUB-080</t>
  </si>
  <si>
    <t>DRE-TUB-075</t>
  </si>
  <si>
    <t>FORNECIMENTO, ASSENTAMENTO E REJUNTAMENTO DE TUBO DE CONCRETO SIMPLES PA1 D = 600 MM</t>
  </si>
  <si>
    <t>FORNECIMENTO, ASSENTAMENTO E REJUNTAMENTO DE TUBO DE CONCRETO SIMPLES PA1 D =800 MM</t>
  </si>
  <si>
    <t>ESCAVAÇÃO MECANIZADA DE VALA COM PROFUNDIDADE ATÉ 1,5 M (MÉDIA ENTRE M ONTANTE E JUSANTE/UMA COMPOSIÇÃO POR TRECHO) COM RETROESCAVADEIRA (CAPACIDADE DA CAÇAMBA DA RETRO: 0,26 M3 / POTÊNCIA: 88 HP), LARGURA DE 0,8 M A 1,5 M, EM SOLO DE 1A CATEGORIA, LOCAISCOM BAIXO NÍVEL DE INTERFERÊNCIA. AF_01/2015</t>
  </si>
  <si>
    <t>19.15.05</t>
  </si>
  <si>
    <t>19.15.03</t>
  </si>
  <si>
    <t>DRE-TAM-005</t>
  </si>
  <si>
    <t>TAMPÃO DE FERRO FUNDIDO PARA POÇO DE VISITA</t>
  </si>
  <si>
    <t>REFERÊNCIA</t>
  </si>
  <si>
    <t>PREÇO UNIT. (R$)              SEM BDI</t>
  </si>
  <si>
    <t>DRE-TUB-085</t>
  </si>
  <si>
    <t xml:space="preserve">FORNECIMENTO, ASSENTAMENTO E REJUNTAMENTO DE TUBO DE CONCRETO
ARMADO PA1 D = 1000 MM </t>
  </si>
  <si>
    <t>EST-CON-020</t>
  </si>
  <si>
    <t>FORNECIMENTO E LANÇAMENTO DE CONCRETO ESTRUTURAL VIRADO EM
OBRA FCK &gt;= 15 MPA, BRITA 1 E 2</t>
  </si>
  <si>
    <t>DRE-BOC-010</t>
  </si>
  <si>
    <t>DRE-BOC-015</t>
  </si>
  <si>
    <t>POÇO DE VISITA PARA REDE TUBULAR TIPO A DN 600, EXCLUSIVE ESCAVAÇÃO, REATERRO E BOTA FORA</t>
  </si>
  <si>
    <t>POÇO DE VISITA PARA REDE TUBULAR TIPO A DN 800, EXCLUSIVE ESCAVAÇÃO, REATERRO E BOTA FORA</t>
  </si>
  <si>
    <t>POÇO DE VISITA PARA REDE TUBULAR TIPO A DN 1000, EXCLUSIVE ESCAVAÇÃO, REATERRO E BOTA FORA</t>
  </si>
  <si>
    <t>DRE-POÇ-035</t>
  </si>
  <si>
    <t>DRE-POÇ-010</t>
  </si>
  <si>
    <t>APILOAMENTO DO FUNDO DE VALAS COM SOQUETE</t>
  </si>
  <si>
    <t>COMPACTAÇÃO DE VALAS OU ÁREAS, MANUALMENTE A 95% DO PN, COM PLACA VIBRATÓRIA</t>
  </si>
  <si>
    <t>TER-COM-005</t>
  </si>
  <si>
    <t>BOCA DE LOBO SIMPLES (TIPO A), QUADRO, GRELHA E CANTONEIRA, INCLUSIVE ESCAVAÇÃO, REATERRO E BOTA-FORA</t>
  </si>
  <si>
    <t>BOCA DE LOBO SIMPLES (TIPO B), QUADRO, GRELHA E CANTONEIRA, INCLUSIVE ESCAVAÇÃO, REATERRO E BOTA-FORA</t>
  </si>
  <si>
    <t>BOCA DE LOBO DUPLA (TIPO B - CONCRETO), QUADRO, GRELHA E CANTONEIRA, INCLUSIVE ESCAVAÇÃO, REATERRO E BOTA-FORA</t>
  </si>
  <si>
    <t>DRE-BOC-005</t>
  </si>
  <si>
    <t>DRE-ALA-005</t>
  </si>
  <si>
    <t>ALA DE REDE TUBULAR DN 500, EXCLUSIVE BOTA FORA</t>
  </si>
  <si>
    <t>ALA DE REDE TUBULAR DN 600, EXCLUSIVE BOTA FORA</t>
  </si>
  <si>
    <t>ALA DE REDE TUBULAR DN 800, EXCLUSIVE BOTA FORA</t>
  </si>
  <si>
    <t>ALA DE REDE TUBULAR DN 1000, EXCLUSIVE BOTA FORA</t>
  </si>
  <si>
    <t>DRE-ALA-010</t>
  </si>
  <si>
    <t>DRE-ALA-020</t>
  </si>
  <si>
    <t>DRE-ALA-030</t>
  </si>
  <si>
    <t>ARM-AÇO-005</t>
  </si>
  <si>
    <t>CORTE, DOBRA E ARMAÇÃO DE AÇO CA-50 D &lt;= 12,5 MM</t>
  </si>
  <si>
    <t>ARGAMASSA DE CIMENTO E AREIA 1:3</t>
  </si>
  <si>
    <t>CARGA E DESCARGA MECANIZADA DE ENTULHOS EM CAMINHÃO BASCULANTE</t>
  </si>
  <si>
    <t>IIO-SAN-005</t>
  </si>
  <si>
    <t>BANHEIRO QUÍMICO 110 X 120 X 230 CM COM MANUTENÇÃO</t>
  </si>
  <si>
    <t>MÊS</t>
  </si>
  <si>
    <t>IIO-TAP-010</t>
  </si>
  <si>
    <t>TAPUME REMOVÍVEL DE COMPENSADO TIPO A, H = 2,20 M (PADRÃO DEOP-MG - COM REMOÇÃO)</t>
  </si>
  <si>
    <t>IIO-SIN-015</t>
  </si>
  <si>
    <t>CONE EM PVC H = 75 CM</t>
  </si>
  <si>
    <t>IIO-TAP-026</t>
  </si>
  <si>
    <t>TAPUME COM TELA DE POLIETILENO</t>
  </si>
  <si>
    <t>IIO-TAP-040</t>
  </si>
  <si>
    <t>REMANEJAMENTO DE TAPUME</t>
  </si>
  <si>
    <t>M2</t>
  </si>
  <si>
    <t>IIO-PLA-005</t>
  </si>
  <si>
    <t>FORNECIMENTO E COLOCAÇÃO DE PLACA DE OBRA EM CHAPA GALVANIZADA (3,00 X 1,50 M) - EM CHAPA GALVANIZADA 0,26 AFIXADAS COM REBITES 540 E PARAFUSOS 3/8, EM ESTRUTURA METÁLICA VIGA U 2" ENRIJECIDA COM METALON 20 X 20, SUPORTE EM EUCALIPTO AUTOCLAVADO PINTADAS NE FRENTE E NO VERSO COM FUNDO ANTICORROSIVO E TINTA AUTOMOTIVA, CONFORME MANUAL DE IDENTIDADE VISUAL DO GOVERNO DE MINAS</t>
  </si>
  <si>
    <t>IIO-CON-005</t>
  </si>
  <si>
    <t>MOBILIZAÇÃO E DESMOBILIZAÇÃO DE CONTAINER</t>
  </si>
  <si>
    <t>INSTALAÇÕES INICIAIS DA OBRA</t>
  </si>
  <si>
    <t>OBR-VIA-075</t>
  </si>
  <si>
    <t>ESCAVAÇÃO MANUAL DE SOLOS, EM VALAS, INCLUINDO REMOÇÃO PARA BOTA FORA DO LEITO ESTRADAL H &lt;= 1,50 M</t>
  </si>
  <si>
    <t>OBR-VIA-080</t>
  </si>
  <si>
    <t>ESCAVAÇÃO MANUAL DE SOLOS, EM VALAS, INCLUINDO REMOÇÃO PARA BOTA FORA DO LEITO ESTRADAL H = 1,50 M A 3,00 M</t>
  </si>
  <si>
    <t xml:space="preserve">DEMOLIÇÃO E RESTAURAÇÃO DE PAVIMENTOS </t>
  </si>
  <si>
    <t>OBR-VIA-206</t>
  </si>
  <si>
    <t>PARALELEPÍPEDO, RETIRADA E REASSENTAMENTO SOBRE COXIM DE AREIA</t>
  </si>
  <si>
    <t>OBR-VIA-205</t>
  </si>
  <si>
    <t>EXECUÇÃO DE PAVIMENTO EM CALÇAMENTO DE PARALELEPÍPEDO, INCLUINDO FORNECIMENTO DE TODOS OS MATERIAIS, COLCHÃO DE ASSENTAMENTO; EXCLUSIVE O TRANSPORTE DO PARALELEPÍPEDO</t>
  </si>
  <si>
    <t>OBR-VIA-208</t>
  </si>
  <si>
    <t>CALÇAMENTO EM BLOQUETE, RETIRADA E REASSENTAMENTO SOBRE COXIM DE AREIA</t>
  </si>
  <si>
    <t>OBR-VIA-215</t>
  </si>
  <si>
    <t>EXECUÇÃO DE CALÇAMENTO EM BLOQUETE - E = 8 CM - FCK = 35 MPA, INCLUINDO FORNECIMENTO E TRANSPORTE DE TODOS OS MATERIAIS, COLCHÃO DE ASSENTAMENTO E = 6 CM</t>
  </si>
  <si>
    <t>OBR-VIA-217</t>
  </si>
  <si>
    <t>PISO DE CONCRETO PRÉ-MOLDADO INTERTRAVADO E = 8 CM - FCK = 35 MPA, INCLUINDO FORNECIMENTO E TRANSPORTE DE TODOS OS MATERIAIS, COLCHÃO DE ASSENTAMENTO E = 6 CM</t>
  </si>
  <si>
    <t>TER-ECR-005</t>
  </si>
  <si>
    <t>ESCORAMENTO DE VALA TIPO CONTÍNUO EMPREGANDO PRANCHAS E LONGARINAS DE PEROBA</t>
  </si>
  <si>
    <t>ENR-PED-010</t>
  </si>
  <si>
    <t>ENROCAMENTO COM PEDRA DE MÃO ARRUMADA, INCLUSIVE FORNECIMENTO</t>
  </si>
  <si>
    <t>URB-DRE-005</t>
  </si>
  <si>
    <t>FORNECIMENTO E LANÇAMENTO DE BRITA EM DRENO E PÁTIO</t>
  </si>
  <si>
    <t>19.15.07</t>
  </si>
  <si>
    <t>19.08.01</t>
  </si>
  <si>
    <t>40.24.15</t>
  </si>
  <si>
    <t>19.09.01</t>
  </si>
  <si>
    <t>19.22.04</t>
  </si>
  <si>
    <t>DEOP-000-005</t>
  </si>
  <si>
    <t>REDE DE AGUA TUBO PVC ROSCA 3/4" INCLUSIVE CONEXÕES E SUPORTES</t>
  </si>
  <si>
    <t>TRA-CAR-010</t>
  </si>
  <si>
    <t>CARGA DE MATERIAL DE QUALQUER NATUREZA SOBRE CAMINHÃO - MECÂNICA</t>
  </si>
  <si>
    <t>TRA-CAM-020</t>
  </si>
  <si>
    <t>TRANSPORTE DE MATERIAL DE QUALQUER NATUREZA EM CAMINHÃO DMT &gt; 5 KM (DENTRO DO PERÍMETRO URBANO)</t>
  </si>
  <si>
    <t>M3KM</t>
  </si>
  <si>
    <t>MOBILIZAÇÃO E DESMOBILIZAÇÃO DE OBRA - PARA OBRAS EXECUTADAS EM CENTROS URBANOS OU PRÓXIMOS DE CENTROS URBANOS</t>
  </si>
  <si>
    <t>MOB-DES-030</t>
  </si>
  <si>
    <t>OBRAS COM VALORES ACIMA DE 3.000.000,01</t>
  </si>
  <si>
    <t>%</t>
  </si>
  <si>
    <t>2.1</t>
  </si>
  <si>
    <t>2.2</t>
  </si>
  <si>
    <t>IIO-CON-015</t>
  </si>
  <si>
    <t>CONTAINER 6,00 X 2,30 X 2,50 M COM ISOLAMENTO TÉRMICO - ESCRITÓRIO COM AR CONDICIONADO E SANITÁRIO COMPLETO</t>
  </si>
  <si>
    <t>2.3</t>
  </si>
  <si>
    <t>IIO-CON-025</t>
  </si>
  <si>
    <t>CONTAINER 6,00 X 2,30 X 2,50 M COM ISOLAMENTO TÉRMICO - VESTIÁRIO BOX COM 07 SANITÁRIOS, 02 LAVATÓRIOS E 01 MICTÓRIO COMPLETO</t>
  </si>
  <si>
    <t>2.4</t>
  </si>
  <si>
    <t>IIO-CON-040</t>
  </si>
  <si>
    <t>CONTAINER 6,00 X 2,30 X 2,50 M COM ISOLAMENTO TÉRMICO - REFEITÓRIO COMPLETO</t>
  </si>
  <si>
    <t>2.5</t>
  </si>
  <si>
    <t>IIO-CON-045</t>
  </si>
  <si>
    <t>CONTAINER 6,00 X 2,30 X 2,50 M COM ISOLAMENTO TÉRMICO - DEPÓSITO E FERRAMENTARIA COM LAVATÓRIO</t>
  </si>
  <si>
    <t>2.6</t>
  </si>
  <si>
    <t>IIO-ARE-070</t>
  </si>
  <si>
    <t>ÁREA COBERTA EM TELHA FIBROCIMENTO PARA BANCAS - PADRÃO DEOP</t>
  </si>
  <si>
    <t>2.7</t>
  </si>
  <si>
    <t>ADMINISTRAÇÃO LOCAL</t>
  </si>
  <si>
    <t>3.1</t>
  </si>
  <si>
    <t>44.01.03</t>
  </si>
  <si>
    <t>ENGENHEIRO</t>
  </si>
  <si>
    <t>3.2</t>
  </si>
  <si>
    <t>44.01.07</t>
  </si>
  <si>
    <t>ENCARREGADO</t>
  </si>
  <si>
    <t>3.3</t>
  </si>
  <si>
    <t>44.01.09</t>
  </si>
  <si>
    <t>ALMOXARIFE</t>
  </si>
  <si>
    <t>3.4</t>
  </si>
  <si>
    <t>43.01.01</t>
  </si>
  <si>
    <t>EQUIPE DE TOPOGRAFIA</t>
  </si>
  <si>
    <t>3.5</t>
  </si>
  <si>
    <t>45.01.01</t>
  </si>
  <si>
    <t>EQUIPAMENTOS</t>
  </si>
  <si>
    <t>4.1</t>
  </si>
  <si>
    <t>H</t>
  </si>
  <si>
    <t>4.2</t>
  </si>
  <si>
    <t>CAMINHÃO BASCULANTE 10 M3, TRUCADO CABINE SIMPLES, PESO BRUTO TOTAL 23.000 KG, CARGA ÚTIL MÁXIMA 15.935 KG, DISTÂNCIA ENTRE EIXOS 4,80 M, POTÊNCIA 230 CV INCLUSIVE CAÇAMBA METÁLICA</t>
  </si>
  <si>
    <t>2.8</t>
  </si>
  <si>
    <t>SINALIZAÇÃO E ISOLAMENTO</t>
  </si>
  <si>
    <t>5.1</t>
  </si>
  <si>
    <t>7.4</t>
  </si>
  <si>
    <t>5.2</t>
  </si>
  <si>
    <t>5.3</t>
  </si>
  <si>
    <t>5.4</t>
  </si>
  <si>
    <t>6.1</t>
  </si>
  <si>
    <t>8.1</t>
  </si>
  <si>
    <t>7.1</t>
  </si>
  <si>
    <t>6.2</t>
  </si>
  <si>
    <t>6.5</t>
  </si>
  <si>
    <t>6.3</t>
  </si>
  <si>
    <t>6.4</t>
  </si>
  <si>
    <t>6.6</t>
  </si>
  <si>
    <t xml:space="preserve">SARJETA TIPO 1 - 50 X 5 CM, I = 3 %, PADRÃO DEOP-MG  </t>
  </si>
  <si>
    <t xml:space="preserve">M     </t>
  </si>
  <si>
    <t>SARJETA TIPO 2 - 50 X 5 CM, I = 15 %, PADRÃO DEOP-MG</t>
  </si>
  <si>
    <t xml:space="preserve">DRENAGEM PROFUNDA </t>
  </si>
  <si>
    <t>9.2</t>
  </si>
  <si>
    <t>7.2</t>
  </si>
  <si>
    <t>7.6</t>
  </si>
  <si>
    <t>7.5</t>
  </si>
  <si>
    <t>7.3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</si>
  <si>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</si>
  <si>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</si>
  <si>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</si>
  <si>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</si>
  <si>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</si>
  <si>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</si>
  <si>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</si>
  <si>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</si>
  <si>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</si>
  <si>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</si>
  <si>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</si>
  <si>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</si>
  <si>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</si>
  <si>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</si>
  <si>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</si>
  <si>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7.23</t>
  </si>
  <si>
    <t>7.24</t>
  </si>
  <si>
    <t>7.25</t>
  </si>
  <si>
    <t>7.26</t>
  </si>
  <si>
    <t>7.27</t>
  </si>
  <si>
    <t>7.28</t>
  </si>
  <si>
    <t>7.29</t>
  </si>
  <si>
    <t>7.30</t>
  </si>
  <si>
    <t>7.31</t>
  </si>
  <si>
    <t>7.32</t>
  </si>
  <si>
    <t>7.33</t>
  </si>
  <si>
    <t>7.34</t>
  </si>
  <si>
    <t>7.35</t>
  </si>
  <si>
    <t>7.36</t>
  </si>
  <si>
    <t>7.37</t>
  </si>
  <si>
    <t>7.38</t>
  </si>
  <si>
    <t xml:space="preserve">DRENAGEM SUPERFICIAL </t>
  </si>
  <si>
    <t>DRE-SAR-005</t>
  </si>
  <si>
    <t>DRE-SAR-010</t>
  </si>
  <si>
    <t xml:space="preserve">DRENO TIPO B, MANTA DRENANTE, BRITA 3, TUBO CONCRETO POROSO D = 15 CM, L = 50 CM, INCLUSIVE ESCAVAÇÃO E BOTA FORA  </t>
  </si>
  <si>
    <t>DRE-DRE-010</t>
  </si>
  <si>
    <t>MEIO-FIO DE CONCRETO PRÉ-MOLDADO TIPO A - (12 X 16,7 X 35) CM, INCLUSIVE ESCAVAÇÃO E REATERRO</t>
  </si>
  <si>
    <t>LANÇAMENTO E ESPALHAMENTO DE SOLO EM ÁREA DE PASSEIO</t>
  </si>
  <si>
    <t>M3</t>
  </si>
  <si>
    <t>PASSEIOS DE CONCRETO E = 6 CM, FCK = 10 MPA, JUNTA SECA</t>
  </si>
  <si>
    <t>URB-MFC-005</t>
  </si>
  <si>
    <t>URB-PAS-015</t>
  </si>
  <si>
    <t>URB-PAS-006</t>
  </si>
  <si>
    <t>8.2</t>
  </si>
  <si>
    <t>8.3</t>
  </si>
  <si>
    <t>8.4</t>
  </si>
  <si>
    <t>8.5</t>
  </si>
  <si>
    <t>URBANIZAÇÃO</t>
  </si>
  <si>
    <t>9.1</t>
  </si>
  <si>
    <t>9.3</t>
  </si>
  <si>
    <t>INTERFERENCIAS E IMPREVISTOS</t>
  </si>
  <si>
    <t>10.1</t>
  </si>
  <si>
    <t>10.2</t>
  </si>
  <si>
    <t>10.3</t>
  </si>
  <si>
    <t>10.4</t>
  </si>
  <si>
    <t>10.5</t>
  </si>
  <si>
    <t>10.6</t>
  </si>
  <si>
    <t>VALOR TOTAL</t>
  </si>
  <si>
    <t>PREÇO UNITÁRIO  (R$) COM BDI 24,23%</t>
  </si>
  <si>
    <t>VALOR (R$)         SEM BDI</t>
  </si>
  <si>
    <t>VALOR (R$)         COM BDI 24,23%</t>
  </si>
  <si>
    <t>AUTOMÓVEL DO ENGENHEIRO DA OBRA</t>
  </si>
  <si>
    <t>REATERRO MANUAL APILOADO COM SOQUETE</t>
  </si>
  <si>
    <t>ESTIVA DE MADEIRA PARA REDE TUBULAR METALICA</t>
  </si>
  <si>
    <t>FORMA PARA BERÇO EM TABUA, INCLUSIVE DESFORMA</t>
  </si>
  <si>
    <t>CAIXA DE PASSAGEM TIPO A - PADRAO SUDECAP - D=1000 MM</t>
  </si>
  <si>
    <t>CAIXA DE PASSAGEM TIPO A - PADRAO SUDECAP - D=800 MM</t>
  </si>
  <si>
    <t>CAIXA DE PASSAGEM TIPO A - PADRAO SUDECAP - D=600 MM</t>
  </si>
  <si>
    <t>ALTEAMENTO DE TAMPAO DE FOFO EM ATÉ 20 CM</t>
  </si>
  <si>
    <t>7.22</t>
  </si>
  <si>
    <t>UNID.</t>
  </si>
  <si>
    <t>RODRIGO TEIXEIRA DE OLIVEIRA</t>
  </si>
  <si>
    <t xml:space="preserve">GERENTE DE INFRAESTRUTURA </t>
  </si>
  <si>
    <t>CREA 5062990258</t>
  </si>
  <si>
    <t>ASSENTAMENTO DE TAMPAO DE FERRO FUNDIDO 600 MM</t>
  </si>
  <si>
    <t>DRE-POÇ-025</t>
  </si>
  <si>
    <t>TUBO DE PEAD CORRUGADO DE DUPLA PAREDE PARA REDE COLETORA DE ESGOTO, DN 600 MM, JUNTA ELÁSTICA INTEGRADA</t>
  </si>
  <si>
    <t>TUBO DE PEAD CORRUGADO DE DUPLA PAREDE PARA REDE COLETORA DE ESGOTO, DN 250 MM, JUNTA ELÁSTICA INTEGRADA</t>
  </si>
  <si>
    <t>TUBO DE PEAD CORRUGADO DE DUPLA PAREDE PARA REDE COLETORA DE ESGOTO, DN 300 MM, JUNTA ELÁSTICA INTEGRADA</t>
  </si>
  <si>
    <t xml:space="preserve"> TUBO DE PEAD CORRUGADO DE DUPLA PAREDE PARA REDE COLETORA DE ESGOTO, DN 750 MM, JUNTA ELÁSTICA INTEGRADA</t>
  </si>
  <si>
    <t xml:space="preserve"> TUBO DE PEAD CORRUGADO DE DUPLA PAREDE PARA REDE COLETORA DE ESGOTO DN 1000 MM, JUNTA ELÁSTICA INTEGRADA</t>
  </si>
  <si>
    <t>SUDECAP - ABR/19</t>
  </si>
  <si>
    <t>SETOP - ABR/19</t>
  </si>
  <si>
    <t>ESCAVAÇÃO MECÂNICA DE VALAS EM MATERIAL DE 1ª E 2ª CATEGORIA (EXECUÇÃO, INCLUINDO REMOÇÃO PARA FORA DO LEITO ESTRADAL)</t>
  </si>
  <si>
    <t>RO-40215</t>
  </si>
  <si>
    <t>7.39</t>
  </si>
  <si>
    <t>DRE-TUB-090</t>
  </si>
  <si>
    <t>FORNECIMENTO, ASSENTAMENTO E REJUNTAMENTO DE TUBO DE CONCRETO ARMADO PA1 D = 1200 MM</t>
  </si>
  <si>
    <t>DRE-TUB-095</t>
  </si>
  <si>
    <t>FORNECIMENTO, ASSENTAMENTO E REJUNTAMENTO DE TUBO DE CONCRETO ARMADO PA1 D = 1500 MM</t>
  </si>
  <si>
    <t>7.40</t>
  </si>
  <si>
    <t>7.41</t>
  </si>
  <si>
    <t>SINAPI - JUL/19</t>
  </si>
  <si>
    <t>TUBO DE PEAD CORRUGADO DE DUPLA PAREDE PARA REDE COLETORA DE ESGOTO, DN 1200 MM, JUNTA ELÁSTICA INTEGRADA</t>
  </si>
  <si>
    <t>10.7</t>
  </si>
  <si>
    <t>LOCAÇÃO DE REDES DE ÁGUA E ESGOTO</t>
  </si>
  <si>
    <t>2.9</t>
  </si>
  <si>
    <t>74221/001</t>
  </si>
  <si>
    <t>SINALIZAÇÃO DE TRANSITO - NOTURNA</t>
  </si>
  <si>
    <t>2.10</t>
  </si>
  <si>
    <t>74219/001</t>
  </si>
  <si>
    <t>PASSADIÇOS COM TÁBUAS DE MADEIRA PARA PEDESTRES</t>
  </si>
  <si>
    <t>2.11</t>
  </si>
  <si>
    <t>CADASTRISTA DE REDES DE AGUA E ESGOTO COM ENCARGOS COMPLEMENTARES</t>
  </si>
  <si>
    <t>2.12</t>
  </si>
  <si>
    <t>DESMATAMENTO E LIMPEZA MECANIZADA DE TERRENO COM ARVORES ATE Ø 15CM, UTILIZANDO TRATOR DE ESTEIRAS</t>
  </si>
  <si>
    <t>44.01.05</t>
  </si>
  <si>
    <t>TÉCNIDO DE SEGURANÇA</t>
  </si>
  <si>
    <t>44.01.12</t>
  </si>
  <si>
    <t>SERVENTE</t>
  </si>
  <si>
    <t>3.6</t>
  </si>
  <si>
    <t>3.7</t>
  </si>
  <si>
    <t>56.13.01</t>
  </si>
  <si>
    <t>PROJETISTA SENIOR</t>
  </si>
  <si>
    <t>3.8</t>
  </si>
  <si>
    <t>6.7</t>
  </si>
  <si>
    <t>6.8</t>
  </si>
  <si>
    <t>6.9</t>
  </si>
  <si>
    <t>6.10</t>
  </si>
  <si>
    <t>02.12.01</t>
  </si>
  <si>
    <t>CORTE MECAN. C/ SERRA CIRCULAR EM CONCRETO/ASFALTO</t>
  </si>
  <si>
    <t>6.11</t>
  </si>
  <si>
    <t>DEMOLIÇÃO DE PAVIMENTAÇÃO ASFÁLTICA COM UTILIZAÇÃO DE MARTELO PERFURADOR, ESPESSURA ATÉ 15 CM, EXCLUSIVE CARGA E TRANSPORTE</t>
  </si>
  <si>
    <t>DEM-SAR-005</t>
  </si>
  <si>
    <t>DEMOLIÇÃO DE SARJETA OU SARJETÃO DE CONCRETO</t>
  </si>
  <si>
    <t>ESCORAMENTO DE VALA TIPO DESCONTÍNUO EMPREGANDO PRANCHAS E LONGARINAS DE PEROBA</t>
  </si>
  <si>
    <t>DRE-DRE-005</t>
  </si>
  <si>
    <t>7.42</t>
  </si>
  <si>
    <t>7.43</t>
  </si>
  <si>
    <t>7.44</t>
  </si>
  <si>
    <t>7.45</t>
  </si>
  <si>
    <t>7.46</t>
  </si>
  <si>
    <t>7.47</t>
  </si>
  <si>
    <t>7.48</t>
  </si>
  <si>
    <t>7.49</t>
  </si>
  <si>
    <t>7.50</t>
  </si>
  <si>
    <t>7.51</t>
  </si>
  <si>
    <t>7.52</t>
  </si>
  <si>
    <t>7.53</t>
  </si>
  <si>
    <t>7.54</t>
  </si>
  <si>
    <t>7.55</t>
  </si>
  <si>
    <t>7.56</t>
  </si>
  <si>
    <t>7.57</t>
  </si>
  <si>
    <t>7.58</t>
  </si>
  <si>
    <t>7.59</t>
  </si>
  <si>
    <t>TER-REA-010</t>
  </si>
  <si>
    <t>3.9</t>
  </si>
  <si>
    <t>RETROESCAVADEIRA SOBRE RODAS COM CARREGADEIRA, TRAÇÃO 4X4, POTÊNCIA LÍ Q. 88 HP, CAÇAMBA CARREG. CAP. MÍN. 1 M3, CAÇAMBA RETRO CAP. 0,26 M3, PESO OPERACIONAL MÍN. 6.674 KG, PROFUNDIDADE ESCAVAÇÃO MÁX. 4,37 M - CHP DIURNO. AF_06/2014</t>
  </si>
  <si>
    <t>EXECUÇÃO E COMPACTAÇÃO DE BASE E OU SUB BASE COM BRITA GRADUADA SIMPLES - EXCLUSIVE CARGA E TRANSPORTE. AF_09/2017</t>
  </si>
  <si>
    <t>DEM-PIS-065</t>
  </si>
  <si>
    <t>DEMOLIÇÃO DE PAVIMENTO PARALELEPÍPEDO E/OU CONCRETO REJUNTADOS COM AREIA INCLUSIVE AFASTAMENTO E EMPILHAMENTO</t>
  </si>
  <si>
    <t>ESCAVAÇÃO MECANIZADA DE VALA COM PROFUNDIDADE MAIOR QUE 1,5 M ATÉ 3,0M (MÉDIA ENTRE MONTANTE E JUSANTE/UMA COMPOSIÇÃO POR TRECHO) COM RETROESCAVADEIRA (CAPACIDADE DA CAÇAMBA DA RETRO: 0,26 M3 / POTÊNCIA: 88 HP), LARGURA MENOR QUE 0,8 M, EM SOLO DE1A CATEGORIA, LOCAIS COM BAIXO NÍVEL DE INTERFERÊNCIA. AF_01/2015</t>
  </si>
  <si>
    <t>LOCAÇÃO TOPOGRÁFICA ACIMA DE 50 PONTOS</t>
  </si>
  <si>
    <t>LOC-TOP-015</t>
  </si>
  <si>
    <t>ESCAVAÇÃO MANUAL DE VALA COM PROFUNDIDADE MENOR OU IGUAL A 1,30 M. AF_03/2016</t>
  </si>
  <si>
    <t>REFORÇO DO SUB-LEITO (EXECUÇÃO, INCLUINDO ESCAVAÇÃO, CARGA, DESCARGA, HOMOGENIZAÇÃO, UMIDECIMENTO, ESPALHAMENTO E COMPACTAÇÃO DO MATERIAL</t>
  </si>
  <si>
    <t>OBR-VIA-135</t>
  </si>
  <si>
    <t>ESCAVAÇÃO MECANIZADA DE VALA COM PROF. ATÉ 1,5 M (MÉDIA ENTRE MONTANTE E JUSANTE/UMA COMPOSIÇÃO POR TRECHO), COM RETROESCAVADEIRA (0,26 M3/8 8 HP), LARG. DE 0,8 M A 1,5 M, EM SOLO DE 1A CATEGORIA, EM LOCAIS COM ALTO NÍVEL DE INTERFERÊNCIA. AF_01/2015</t>
  </si>
  <si>
    <t>ESCAVAÇÃO MECANIZADA DE VALA COM PROF. MAIOR QUE 1,5 M ATÉ 3,0 M (MÉDIA ENTRE MONTANTE E JUSANTE/UMA COMPOSIÇÃO POR TRECHO), COM RETROESCAVA DEIRA (0,26 M3/ POTÊNCIA:88 HP), LARGURA DE 0,8 M A 1,5 M, EM SOLO DE 1A CATEGORIA, EM LOCAIS COM ALTO NÍVEL DE INTERFERÊNCIA. AF_01/2015</t>
  </si>
  <si>
    <t>ESCAVAÇÃO MECANIZADA DE VALA COM PROF. DE 3,0 M ATÉ 4,5 M(MÉDIA ENTRE MONTANTE E JUSANTE/UMA COMPOSIÇÃO POR TRECHO), COM ESCAVADEIRA HIDRÁULICA (1,2 M3/155 HP), LARG. DE 1,5 M A 2,5 M, EM SOLO DE 1A CATEGORIA, EM LOCAIS COM ALTO NÍVEL DE INTERFERÊNCIA. AF_01/2015</t>
  </si>
  <si>
    <t>ESCAVAÇÃO MECANIZADA DE VALA COM PROF. MAIOR QUE 4,5 M ATÉ 6,0 M (MÉDIA ENTRE MONTANTE E JUSANTE/UMA COMPOSIÇÃO POR TRECHO), COM ESCAVADEIRA HIDRÁULICA (1,2 M3/155 HP), LARG. MENOR QUE 1,5 M, EM SOLO DE 1A CATEGORIA, EM LOCAIS COM ALTO NÍVEL DE INTERFERÊNCIA. AF_01/2015</t>
  </si>
  <si>
    <t>TER-ECR-010</t>
  </si>
  <si>
    <t>DRENO TIPO A, AREIA GROSSA, BRITA 2, TUBO CONCRETO POROSO D = 15 CM, L = 50 CM, INCLUSIVE ESCAVAÇÃO E BOTA FORA</t>
  </si>
  <si>
    <t xml:space="preserve"> LASTRO DE AREIA </t>
  </si>
  <si>
    <t xml:space="preserve">FUN-LAS-015 </t>
  </si>
  <si>
    <t>LASTRO DE BRITA 2 OU 3 APILOADO MANUALMENTE</t>
  </si>
  <si>
    <t>FUN-LAS-010</t>
  </si>
  <si>
    <t>POÇO DE VISITA PARA REDE TUBULAR TIPO A DN 1200, EXCLUSIVE ESCAVAÇÃO, REATERRO E BOTA FORA</t>
  </si>
  <si>
    <t>POÇO DE VISITA PARA REDE TUBULAR TIPO A DN 1500, EXCLUSIVE ESCAVAÇÃO, REATERRO E BOTA FORA</t>
  </si>
  <si>
    <t>CHAMINÉ DE POÇO DE VISITA TIPO "A", EM ALVENARIA COM DEGRAUS DE AÇO CA-50</t>
  </si>
  <si>
    <t xml:space="preserve"> DRE-CHA-005</t>
  </si>
  <si>
    <t>REATERRO COMPACTADO DE VALA COM EQUIPAMENTO PLACA VIBRATÓRIA</t>
  </si>
  <si>
    <t>REATERRO MECANIZADO DE VALA COM RETROESCAVADEIRA (CAPACIDADE DA CAÇAMBA DA RETRO: 0,26 M³/POTÊNCIA: 88 HP), LARGURA DE 0,8 A 1,5 M, PROFUNDIDADE ATÉ 1,5 M, COM SOLO (SEM SUBSTITUIÇÃO DE 1ª CATEGIRUA EM LOCAIS COM ALTO NÍVEL DE INTERFERÊNCIA. AF 04.2016</t>
  </si>
  <si>
    <t>REATERRO MECANIZADO DE VALA COM RETROESCAVADEIRA (CAPACIDADE DA CAÇAMBA DA RETRO: 0,26 M³ / POTÊNCIA: 88 HP), LARGURA ATÉ 0,8 M, PROFUNDIDADE DE 1,5 A 3,0 M, COM SOLO DE 1ª CATEGORIA EM LOCAIS COM ALTO NÍVEL DEINTERFERÊNCIA. AF_04/2016</t>
  </si>
  <si>
    <t>CHAPISCO COM ARGAMASSA, TRAÇO 1:3 (CIMENTO E AREIA), ESP. 5MM, APLICADO EM ALVENARIA COM PENEIRA, PREPARO MECÂNICO</t>
  </si>
  <si>
    <t>REV-CHA-010</t>
  </si>
  <si>
    <t>REBOCO COM ARGAMASSA, TRAÇO 1:2:8 (CIMENTO, CAL E AREIA), ESP. 20MM, APLICAÇÃO MANUAL, PREPARO MECÂNICO</t>
  </si>
  <si>
    <t>REBOCO COM ARGAMASSA, TRAÇO 1:2:9 (CIMENTO, CAL E AREIA), COM ADITIVO IMPERMEABILIZANTE, ESP. 20MM, APLICAÇÃO MANUAL, PREPARO MECÂNICO</t>
  </si>
  <si>
    <t xml:space="preserve"> REV-REB-015</t>
  </si>
  <si>
    <t>REV-REB-010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</si>
</sst>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enturyGothic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ill="0" applyBorder="0" applyAlignment="0" applyProtection="0"/>
    <xf numFmtId="9" fontId="1" fillId="0" borderId="0" applyFill="0" applyBorder="0" applyAlignment="0" applyProtection="0"/>
  </cellStyleXfs>
  <cellXfs count="85">
    <xf numFmtId="0" fontId="0" fillId="0" borderId="0" xfId="0"/>
    <xf numFmtId="0" fontId="3" fillId="3" borderId="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horizontal="center" vertical="center"/>
    </xf>
    <xf numFmtId="0" fontId="0" fillId="0" borderId="0" xfId="0" applyBorder="1"/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0" fillId="0" borderId="0" xfId="0" applyFont="1"/>
    <xf numFmtId="4" fontId="3" fillId="3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/>
    <xf numFmtId="4" fontId="3" fillId="0" borderId="1" xfId="0" applyNumberFormat="1" applyFont="1" applyBorder="1" applyAlignment="1">
      <alignment wrapText="1"/>
    </xf>
    <xf numFmtId="4" fontId="3" fillId="0" borderId="1" xfId="4" applyNumberFormat="1" applyFont="1" applyFill="1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/>
    </xf>
    <xf numFmtId="4" fontId="3" fillId="3" borderId="1" xfId="1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left" wrapText="1"/>
    </xf>
    <xf numFmtId="4" fontId="3" fillId="0" borderId="1" xfId="0" applyNumberFormat="1" applyFont="1" applyBorder="1" applyAlignment="1">
      <alignment horizontal="left" wrapText="1"/>
    </xf>
    <xf numFmtId="4" fontId="3" fillId="3" borderId="4" xfId="1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left" wrapText="1"/>
    </xf>
    <xf numFmtId="4" fontId="6" fillId="4" borderId="1" xfId="1" applyNumberFormat="1" applyFont="1" applyFill="1" applyBorder="1" applyAlignment="1">
      <alignment horizontal="center" wrapText="1"/>
    </xf>
    <xf numFmtId="4" fontId="6" fillId="4" borderId="1" xfId="1" applyNumberFormat="1" applyFont="1" applyFill="1" applyBorder="1" applyAlignment="1">
      <alignment horizontal="left" wrapText="1"/>
    </xf>
    <xf numFmtId="3" fontId="6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 vertical="center" wrapText="1"/>
    </xf>
    <xf numFmtId="4" fontId="3" fillId="3" borderId="1" xfId="1" applyNumberFormat="1" applyFont="1" applyFill="1" applyBorder="1" applyAlignment="1">
      <alignment horizontal="center" wrapText="1"/>
    </xf>
    <xf numFmtId="0" fontId="3" fillId="3" borderId="1" xfId="1" applyNumberFormat="1" applyFont="1" applyFill="1" applyBorder="1" applyAlignment="1">
      <alignment horizontal="center"/>
    </xf>
    <xf numFmtId="4" fontId="3" fillId="3" borderId="1" xfId="1" applyNumberFormat="1" applyFont="1" applyFill="1" applyBorder="1" applyAlignment="1">
      <alignment horizontal="left" wrapText="1"/>
    </xf>
    <xf numFmtId="4" fontId="3" fillId="3" borderId="1" xfId="0" applyNumberFormat="1" applyFont="1" applyFill="1" applyBorder="1" applyAlignment="1">
      <alignment wrapText="1"/>
    </xf>
    <xf numFmtId="4" fontId="3" fillId="3" borderId="1" xfId="3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/>
    </xf>
    <xf numFmtId="4" fontId="3" fillId="3" borderId="1" xfId="4" applyNumberFormat="1" applyFont="1" applyFill="1" applyBorder="1" applyAlignment="1">
      <alignment horizontal="center" wrapText="1"/>
    </xf>
    <xf numFmtId="4" fontId="3" fillId="3" borderId="1" xfId="0" applyNumberFormat="1" applyFont="1" applyFill="1" applyBorder="1" applyAlignment="1">
      <alignment horizontal="center" wrapText="1"/>
    </xf>
    <xf numFmtId="4" fontId="6" fillId="4" borderId="4" xfId="1" applyNumberFormat="1" applyFont="1" applyFill="1" applyBorder="1" applyAlignment="1">
      <alignment horizontal="center" wrapText="1"/>
    </xf>
    <xf numFmtId="4" fontId="6" fillId="4" borderId="17" xfId="1" applyNumberFormat="1" applyFont="1" applyFill="1" applyBorder="1" applyAlignment="1">
      <alignment horizontal="center" wrapText="1"/>
    </xf>
    <xf numFmtId="4" fontId="6" fillId="4" borderId="2" xfId="1" applyNumberFormat="1" applyFont="1" applyFill="1" applyBorder="1" applyAlignment="1">
      <alignment horizontal="center" wrapText="1"/>
    </xf>
    <xf numFmtId="4" fontId="6" fillId="4" borderId="3" xfId="1" applyNumberFormat="1" applyFont="1" applyFill="1" applyBorder="1" applyAlignment="1">
      <alignment horizontal="center" wrapText="1"/>
    </xf>
    <xf numFmtId="4" fontId="6" fillId="4" borderId="15" xfId="1" applyNumberFormat="1" applyFont="1" applyFill="1" applyBorder="1" applyAlignment="1">
      <alignment horizontal="center" wrapText="1"/>
    </xf>
    <xf numFmtId="4" fontId="6" fillId="4" borderId="16" xfId="1" applyNumberFormat="1" applyFont="1" applyFill="1" applyBorder="1" applyAlignment="1">
      <alignment horizontal="center" wrapText="1"/>
    </xf>
    <xf numFmtId="4" fontId="6" fillId="4" borderId="14" xfId="1" applyNumberFormat="1" applyFont="1" applyFill="1" applyBorder="1" applyAlignment="1">
      <alignment horizontal="center" wrapText="1"/>
    </xf>
    <xf numFmtId="4" fontId="6" fillId="4" borderId="12" xfId="1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wrapText="1"/>
    </xf>
    <xf numFmtId="4" fontId="6" fillId="4" borderId="1" xfId="3" applyNumberFormat="1" applyFont="1" applyFill="1" applyBorder="1" applyAlignment="1">
      <alignment horizontal="center" wrapText="1"/>
    </xf>
    <xf numFmtId="4" fontId="3" fillId="0" borderId="1" xfId="3" applyNumberFormat="1" applyFont="1" applyFill="1" applyBorder="1" applyAlignment="1">
      <alignment horizontal="center" wrapText="1"/>
    </xf>
    <xf numFmtId="4" fontId="7" fillId="4" borderId="1" xfId="3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wrapText="1"/>
    </xf>
    <xf numFmtId="0" fontId="3" fillId="3" borderId="4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4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/>
    <xf numFmtId="4" fontId="3" fillId="3" borderId="4" xfId="0" applyNumberFormat="1" applyFont="1" applyFill="1" applyBorder="1" applyAlignment="1"/>
    <xf numFmtId="0" fontId="8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/>
    <xf numFmtId="0" fontId="9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right"/>
    </xf>
    <xf numFmtId="4" fontId="10" fillId="3" borderId="7" xfId="0" applyNumberFormat="1" applyFont="1" applyFill="1" applyBorder="1" applyAlignment="1">
      <alignment horizontal="right"/>
    </xf>
    <xf numFmtId="4" fontId="10" fillId="3" borderId="8" xfId="0" applyNumberFormat="1" applyFont="1" applyFill="1" applyBorder="1" applyAlignment="1">
      <alignment horizontal="right"/>
    </xf>
    <xf numFmtId="0" fontId="8" fillId="3" borderId="9" xfId="0" applyFont="1" applyFill="1" applyBorder="1" applyAlignment="1"/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/>
    <xf numFmtId="0" fontId="8" fillId="3" borderId="9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9" fillId="0" borderId="0" xfId="0" applyFont="1"/>
    <xf numFmtId="0" fontId="9" fillId="3" borderId="0" xfId="0" applyFont="1" applyFill="1" applyBorder="1"/>
    <xf numFmtId="0" fontId="9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0" xfId="1" applyNumberFormat="1" applyFont="1" applyFill="1" applyBorder="1" applyAlignment="1">
      <alignment horizontal="center" wrapText="1"/>
    </xf>
    <xf numFmtId="4" fontId="1" fillId="3" borderId="0" xfId="1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/>
    </xf>
  </cellXfs>
  <cellStyles count="7">
    <cellStyle name="Normal" xfId="0" builtinId="0"/>
    <cellStyle name="Normal 2" xfId="1"/>
    <cellStyle name="Porcentagem 2" xfId="6"/>
    <cellStyle name="Separador de milhares" xfId="3" builtinId="3"/>
    <cellStyle name="Separador de milhares 2" xfId="2"/>
    <cellStyle name="Vírgula 2" xfId="4"/>
    <cellStyle name="Vírgula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8"/>
  <sheetViews>
    <sheetView tabSelected="1" workbookViewId="0">
      <pane ySplit="1" topLeftCell="A2" activePane="bottomLeft" state="frozen"/>
      <selection pane="bottomLeft" sqref="A1:J1048576"/>
    </sheetView>
  </sheetViews>
  <sheetFormatPr defaultRowHeight="15"/>
  <cols>
    <col min="1" max="1" width="5.42578125" style="75" bestFit="1" customWidth="1"/>
    <col min="2" max="2" width="13.7109375" style="75" customWidth="1"/>
    <col min="3" max="3" width="15" style="84" bestFit="1" customWidth="1"/>
    <col min="4" max="4" width="55.7109375" style="75" customWidth="1"/>
    <col min="5" max="5" width="7" style="84" customWidth="1"/>
    <col min="6" max="6" width="10" style="84" customWidth="1"/>
    <col min="7" max="7" width="11.28515625" style="84" customWidth="1"/>
    <col min="8" max="8" width="12.140625" style="75" bestFit="1" customWidth="1"/>
    <col min="9" max="9" width="12.42578125" style="75" customWidth="1"/>
    <col min="10" max="10" width="12.5703125" style="75" customWidth="1"/>
  </cols>
  <sheetData>
    <row r="1" spans="1:10" ht="46.5" customHeight="1">
      <c r="A1" s="5"/>
      <c r="B1" s="5" t="s">
        <v>4</v>
      </c>
      <c r="C1" s="5" t="s">
        <v>22</v>
      </c>
      <c r="D1" s="5" t="s">
        <v>0</v>
      </c>
      <c r="E1" s="5" t="s">
        <v>1</v>
      </c>
      <c r="F1" s="5" t="s">
        <v>2</v>
      </c>
      <c r="G1" s="5" t="s">
        <v>23</v>
      </c>
      <c r="H1" s="5" t="s">
        <v>227</v>
      </c>
      <c r="I1" s="6" t="s">
        <v>228</v>
      </c>
      <c r="J1" s="26" t="s">
        <v>229</v>
      </c>
    </row>
    <row r="2" spans="1:10" ht="44.25" customHeight="1">
      <c r="A2" s="24">
        <v>1</v>
      </c>
      <c r="B2" s="43"/>
      <c r="C2" s="43"/>
      <c r="D2" s="21" t="s">
        <v>104</v>
      </c>
      <c r="E2" s="44"/>
      <c r="F2" s="43"/>
      <c r="G2" s="43"/>
      <c r="H2" s="43"/>
      <c r="I2" s="43">
        <f>SUM(I3)</f>
        <v>11422.13046</v>
      </c>
      <c r="J2" s="43">
        <f>SUM(J3)</f>
        <v>14189.71</v>
      </c>
    </row>
    <row r="3" spans="1:10" ht="33.75" customHeight="1">
      <c r="A3" s="11" t="s">
        <v>3</v>
      </c>
      <c r="B3" s="12" t="s">
        <v>105</v>
      </c>
      <c r="C3" s="8" t="s">
        <v>251</v>
      </c>
      <c r="D3" s="13" t="s">
        <v>106</v>
      </c>
      <c r="E3" s="45" t="s">
        <v>107</v>
      </c>
      <c r="F3" s="11">
        <v>0.2</v>
      </c>
      <c r="G3" s="9">
        <f>5711065.23*0.002</f>
        <v>11422.13046</v>
      </c>
      <c r="H3" s="11">
        <f>ROUND(G3*1.2423,2)</f>
        <v>14189.71</v>
      </c>
      <c r="I3" s="10">
        <f>G3</f>
        <v>11422.13046</v>
      </c>
      <c r="J3" s="10">
        <f>H3</f>
        <v>14189.71</v>
      </c>
    </row>
    <row r="4" spans="1:10" ht="22.5" customHeight="1">
      <c r="A4" s="24">
        <v>2</v>
      </c>
      <c r="B4" s="43"/>
      <c r="C4" s="43"/>
      <c r="D4" s="21" t="s">
        <v>70</v>
      </c>
      <c r="E4" s="46"/>
      <c r="F4" s="47"/>
      <c r="G4" s="47"/>
      <c r="H4" s="47"/>
      <c r="I4" s="43">
        <f>SUM(I5:I16)</f>
        <v>85186.42</v>
      </c>
      <c r="J4" s="43">
        <f>SUM(J5:J16)</f>
        <v>105813.86999999998</v>
      </c>
    </row>
    <row r="5" spans="1:10" ht="84.75" customHeight="1">
      <c r="A5" s="34" t="s">
        <v>108</v>
      </c>
      <c r="B5" s="27" t="s">
        <v>66</v>
      </c>
      <c r="C5" s="8" t="s">
        <v>251</v>
      </c>
      <c r="D5" s="29" t="s">
        <v>67</v>
      </c>
      <c r="E5" s="27" t="s">
        <v>239</v>
      </c>
      <c r="F5" s="27">
        <v>6</v>
      </c>
      <c r="G5" s="27">
        <v>1109.08</v>
      </c>
      <c r="H5" s="34">
        <f t="shared" ref="H5:H16" si="0">ROUND(G5*1.2423,2)</f>
        <v>1377.81</v>
      </c>
      <c r="I5" s="8">
        <f>ROUND(G5*F5,2)</f>
        <v>6654.48</v>
      </c>
      <c r="J5" s="8">
        <f>ROUND(H5*F5,2)</f>
        <v>8266.86</v>
      </c>
    </row>
    <row r="6" spans="1:10" ht="33.75" customHeight="1">
      <c r="A6" s="34" t="s">
        <v>109</v>
      </c>
      <c r="B6" s="8" t="s">
        <v>68</v>
      </c>
      <c r="C6" s="8" t="s">
        <v>251</v>
      </c>
      <c r="D6" s="30" t="s">
        <v>69</v>
      </c>
      <c r="E6" s="31" t="s">
        <v>239</v>
      </c>
      <c r="F6" s="34">
        <v>15</v>
      </c>
      <c r="G6" s="34">
        <v>680</v>
      </c>
      <c r="H6" s="34">
        <f t="shared" si="0"/>
        <v>844.76</v>
      </c>
      <c r="I6" s="8">
        <f t="shared" ref="I6:I16" si="1">ROUND(G6*F6,2)</f>
        <v>10200</v>
      </c>
      <c r="J6" s="34">
        <f>ROUND((F6*H6),2)</f>
        <v>12671.4</v>
      </c>
    </row>
    <row r="7" spans="1:10" ht="33.75" customHeight="1">
      <c r="A7" s="34" t="s">
        <v>112</v>
      </c>
      <c r="B7" s="27" t="s">
        <v>54</v>
      </c>
      <c r="C7" s="8" t="s">
        <v>251</v>
      </c>
      <c r="D7" s="29" t="s">
        <v>55</v>
      </c>
      <c r="E7" s="27" t="s">
        <v>56</v>
      </c>
      <c r="F7" s="27">
        <v>13</v>
      </c>
      <c r="G7" s="27">
        <v>515</v>
      </c>
      <c r="H7" s="34">
        <f t="shared" si="0"/>
        <v>639.78</v>
      </c>
      <c r="I7" s="8">
        <f t="shared" si="1"/>
        <v>6695</v>
      </c>
      <c r="J7" s="8">
        <f>ROUND(H7*F7,2)</f>
        <v>8317.14</v>
      </c>
    </row>
    <row r="8" spans="1:10" ht="33.75" customHeight="1">
      <c r="A8" s="34" t="s">
        <v>115</v>
      </c>
      <c r="B8" s="8" t="s">
        <v>110</v>
      </c>
      <c r="C8" s="8" t="s">
        <v>251</v>
      </c>
      <c r="D8" s="30" t="s">
        <v>111</v>
      </c>
      <c r="E8" s="31" t="s">
        <v>56</v>
      </c>
      <c r="F8" s="34">
        <v>13</v>
      </c>
      <c r="G8" s="34">
        <v>771.14</v>
      </c>
      <c r="H8" s="34">
        <f t="shared" si="0"/>
        <v>957.99</v>
      </c>
      <c r="I8" s="8">
        <f t="shared" si="1"/>
        <v>10024.82</v>
      </c>
      <c r="J8" s="34">
        <f>ROUND((F8*H8),2)</f>
        <v>12453.87</v>
      </c>
    </row>
    <row r="9" spans="1:10" ht="33.75" customHeight="1">
      <c r="A9" s="34" t="s">
        <v>118</v>
      </c>
      <c r="B9" s="8" t="s">
        <v>113</v>
      </c>
      <c r="C9" s="8" t="s">
        <v>251</v>
      </c>
      <c r="D9" s="30" t="s">
        <v>114</v>
      </c>
      <c r="E9" s="31" t="s">
        <v>56</v>
      </c>
      <c r="F9" s="34">
        <v>13</v>
      </c>
      <c r="G9" s="34">
        <v>885.22</v>
      </c>
      <c r="H9" s="34">
        <f t="shared" si="0"/>
        <v>1099.71</v>
      </c>
      <c r="I9" s="8">
        <f t="shared" si="1"/>
        <v>11507.86</v>
      </c>
      <c r="J9" s="34">
        <f>ROUND((F9*H9),2)</f>
        <v>14296.23</v>
      </c>
    </row>
    <row r="10" spans="1:10" ht="33.75" customHeight="1">
      <c r="A10" s="34" t="s">
        <v>121</v>
      </c>
      <c r="B10" s="8" t="s">
        <v>116</v>
      </c>
      <c r="C10" s="8" t="s">
        <v>251</v>
      </c>
      <c r="D10" s="30" t="s">
        <v>117</v>
      </c>
      <c r="E10" s="31" t="s">
        <v>56</v>
      </c>
      <c r="F10" s="34">
        <v>13</v>
      </c>
      <c r="G10" s="34">
        <v>659.76</v>
      </c>
      <c r="H10" s="34">
        <f t="shared" si="0"/>
        <v>819.62</v>
      </c>
      <c r="I10" s="8">
        <f t="shared" si="1"/>
        <v>8576.8799999999992</v>
      </c>
      <c r="J10" s="34">
        <f>ROUND((F10*H10),2)</f>
        <v>10655.06</v>
      </c>
    </row>
    <row r="11" spans="1:10" ht="33.75" customHeight="1">
      <c r="A11" s="34" t="s">
        <v>124</v>
      </c>
      <c r="B11" s="8" t="s">
        <v>119</v>
      </c>
      <c r="C11" s="8" t="s">
        <v>251</v>
      </c>
      <c r="D11" s="30" t="s">
        <v>120</v>
      </c>
      <c r="E11" s="31" t="s">
        <v>56</v>
      </c>
      <c r="F11" s="34">
        <v>6</v>
      </c>
      <c r="G11" s="34">
        <v>744.79</v>
      </c>
      <c r="H11" s="34">
        <f t="shared" si="0"/>
        <v>925.25</v>
      </c>
      <c r="I11" s="8">
        <f t="shared" si="1"/>
        <v>4468.74</v>
      </c>
      <c r="J11" s="34">
        <f>ROUND((F11*H11),2)</f>
        <v>5551.5</v>
      </c>
    </row>
    <row r="12" spans="1:10" ht="33.75" customHeight="1">
      <c r="A12" s="34" t="s">
        <v>145</v>
      </c>
      <c r="B12" s="32">
        <v>99063</v>
      </c>
      <c r="C12" s="8" t="s">
        <v>261</v>
      </c>
      <c r="D12" s="30" t="s">
        <v>264</v>
      </c>
      <c r="E12" s="31" t="s">
        <v>5</v>
      </c>
      <c r="F12" s="34">
        <v>1651</v>
      </c>
      <c r="G12" s="34">
        <v>3.36</v>
      </c>
      <c r="H12" s="34">
        <f t="shared" si="0"/>
        <v>4.17</v>
      </c>
      <c r="I12" s="8">
        <f t="shared" si="1"/>
        <v>5547.36</v>
      </c>
      <c r="J12" s="34">
        <f>ROUND((F12*H12),2)</f>
        <v>6884.67</v>
      </c>
    </row>
    <row r="13" spans="1:10" ht="33.75" customHeight="1">
      <c r="A13" s="34" t="s">
        <v>265</v>
      </c>
      <c r="B13" s="8" t="s">
        <v>266</v>
      </c>
      <c r="C13" s="8" t="s">
        <v>261</v>
      </c>
      <c r="D13" s="30" t="s">
        <v>267</v>
      </c>
      <c r="E13" s="31" t="s">
        <v>5</v>
      </c>
      <c r="F13" s="34">
        <v>1075</v>
      </c>
      <c r="G13" s="34">
        <v>2.41</v>
      </c>
      <c r="H13" s="34">
        <f t="shared" ref="H13:H15" si="2">ROUND(G13*1.2423,2)</f>
        <v>2.99</v>
      </c>
      <c r="I13" s="8">
        <f t="shared" ref="I13:I15" si="3">ROUND(G13*F13,2)</f>
        <v>2590.75</v>
      </c>
      <c r="J13" s="34">
        <f t="shared" ref="J13:J15" si="4">ROUND((F13*H13),2)</f>
        <v>3214.25</v>
      </c>
    </row>
    <row r="14" spans="1:10" ht="33.75" customHeight="1">
      <c r="A14" s="34" t="s">
        <v>268</v>
      </c>
      <c r="B14" s="8" t="s">
        <v>269</v>
      </c>
      <c r="C14" s="8" t="s">
        <v>261</v>
      </c>
      <c r="D14" s="30" t="s">
        <v>270</v>
      </c>
      <c r="E14" s="31" t="s">
        <v>65</v>
      </c>
      <c r="F14" s="34">
        <v>185</v>
      </c>
      <c r="G14" s="34">
        <v>61.25</v>
      </c>
      <c r="H14" s="34">
        <f t="shared" si="2"/>
        <v>76.09</v>
      </c>
      <c r="I14" s="8">
        <f t="shared" si="3"/>
        <v>11331.25</v>
      </c>
      <c r="J14" s="34">
        <f t="shared" si="4"/>
        <v>14076.65</v>
      </c>
    </row>
    <row r="15" spans="1:10" ht="33.75" customHeight="1">
      <c r="A15" s="34" t="s">
        <v>271</v>
      </c>
      <c r="B15" s="32">
        <v>73672</v>
      </c>
      <c r="C15" s="8" t="s">
        <v>261</v>
      </c>
      <c r="D15" s="30" t="s">
        <v>274</v>
      </c>
      <c r="E15" s="31" t="s">
        <v>65</v>
      </c>
      <c r="F15" s="34">
        <v>720</v>
      </c>
      <c r="G15" s="34">
        <v>0.34</v>
      </c>
      <c r="H15" s="34">
        <f t="shared" si="2"/>
        <v>0.42</v>
      </c>
      <c r="I15" s="8">
        <f t="shared" si="3"/>
        <v>244.8</v>
      </c>
      <c r="J15" s="34">
        <f t="shared" si="4"/>
        <v>302.39999999999998</v>
      </c>
    </row>
    <row r="16" spans="1:10" ht="33.75" customHeight="1">
      <c r="A16" s="34" t="s">
        <v>273</v>
      </c>
      <c r="B16" s="8" t="s">
        <v>122</v>
      </c>
      <c r="C16" s="8" t="s">
        <v>251</v>
      </c>
      <c r="D16" s="30" t="s">
        <v>123</v>
      </c>
      <c r="E16" s="31" t="s">
        <v>65</v>
      </c>
      <c r="F16" s="34">
        <v>48</v>
      </c>
      <c r="G16" s="34">
        <v>153.01</v>
      </c>
      <c r="H16" s="34">
        <f t="shared" si="0"/>
        <v>190.08</v>
      </c>
      <c r="I16" s="8">
        <f t="shared" si="1"/>
        <v>7344.48</v>
      </c>
      <c r="J16" s="34">
        <f>ROUND((F16*H16),2)</f>
        <v>9123.84</v>
      </c>
    </row>
    <row r="17" spans="1:10" ht="22.5" customHeight="1">
      <c r="A17" s="24">
        <v>3</v>
      </c>
      <c r="B17" s="43"/>
      <c r="C17" s="43"/>
      <c r="D17" s="21" t="s">
        <v>125</v>
      </c>
      <c r="E17" s="46"/>
      <c r="F17" s="47"/>
      <c r="G17" s="47"/>
      <c r="H17" s="47"/>
      <c r="I17" s="43">
        <f>SUM(I18:I26)</f>
        <v>616663.93000000005</v>
      </c>
      <c r="J17" s="43">
        <f>SUM(J18:J26)</f>
        <v>766081.92000000016</v>
      </c>
    </row>
    <row r="18" spans="1:10" ht="33.75" customHeight="1">
      <c r="A18" s="34" t="s">
        <v>126</v>
      </c>
      <c r="B18" s="8" t="s">
        <v>127</v>
      </c>
      <c r="C18" s="8" t="s">
        <v>250</v>
      </c>
      <c r="D18" s="30" t="s">
        <v>128</v>
      </c>
      <c r="E18" s="31" t="s">
        <v>56</v>
      </c>
      <c r="F18" s="34">
        <v>13</v>
      </c>
      <c r="G18" s="34">
        <v>14839.31</v>
      </c>
      <c r="H18" s="34">
        <f t="shared" ref="H18:H103" si="5">ROUND(G18*1.2423,2)</f>
        <v>18434.87</v>
      </c>
      <c r="I18" s="8">
        <f t="shared" ref="I18:I109" si="6">ROUND(G18*F18,2)</f>
        <v>192911.03</v>
      </c>
      <c r="J18" s="34">
        <f t="shared" ref="J18:J26" si="7">ROUND((F18*H18),2)</f>
        <v>239653.31</v>
      </c>
    </row>
    <row r="19" spans="1:10" ht="33.75" customHeight="1">
      <c r="A19" s="34" t="s">
        <v>129</v>
      </c>
      <c r="B19" s="8" t="s">
        <v>130</v>
      </c>
      <c r="C19" s="8" t="s">
        <v>250</v>
      </c>
      <c r="D19" s="30" t="s">
        <v>131</v>
      </c>
      <c r="E19" s="31" t="s">
        <v>56</v>
      </c>
      <c r="F19" s="34">
        <v>13</v>
      </c>
      <c r="G19" s="34">
        <v>6591.55</v>
      </c>
      <c r="H19" s="34">
        <f t="shared" si="5"/>
        <v>8188.68</v>
      </c>
      <c r="I19" s="8">
        <f t="shared" si="6"/>
        <v>85690.15</v>
      </c>
      <c r="J19" s="34">
        <f t="shared" si="7"/>
        <v>106452.84</v>
      </c>
    </row>
    <row r="20" spans="1:10" ht="33.75" customHeight="1">
      <c r="A20" s="34" t="s">
        <v>132</v>
      </c>
      <c r="B20" s="8" t="s">
        <v>133</v>
      </c>
      <c r="C20" s="8" t="s">
        <v>250</v>
      </c>
      <c r="D20" s="30" t="s">
        <v>134</v>
      </c>
      <c r="E20" s="31" t="s">
        <v>56</v>
      </c>
      <c r="F20" s="34">
        <v>13</v>
      </c>
      <c r="G20" s="34">
        <v>3816.55</v>
      </c>
      <c r="H20" s="34">
        <f t="shared" si="5"/>
        <v>4741.3</v>
      </c>
      <c r="I20" s="8">
        <f t="shared" si="6"/>
        <v>49615.15</v>
      </c>
      <c r="J20" s="34">
        <f t="shared" si="7"/>
        <v>61636.9</v>
      </c>
    </row>
    <row r="21" spans="1:10" ht="33.75" customHeight="1">
      <c r="A21" s="34" t="s">
        <v>135</v>
      </c>
      <c r="B21" s="8" t="s">
        <v>275</v>
      </c>
      <c r="C21" s="8" t="s">
        <v>250</v>
      </c>
      <c r="D21" s="30" t="s">
        <v>276</v>
      </c>
      <c r="E21" s="31" t="s">
        <v>56</v>
      </c>
      <c r="F21" s="34">
        <v>13</v>
      </c>
      <c r="G21" s="34">
        <v>5298</v>
      </c>
      <c r="H21" s="34">
        <f t="shared" si="5"/>
        <v>6581.71</v>
      </c>
      <c r="I21" s="8">
        <f t="shared" si="6"/>
        <v>68874</v>
      </c>
      <c r="J21" s="34">
        <f t="shared" si="7"/>
        <v>85562.23</v>
      </c>
    </row>
    <row r="22" spans="1:10" ht="33.75" customHeight="1">
      <c r="A22" s="34" t="s">
        <v>138</v>
      </c>
      <c r="B22" s="8" t="s">
        <v>277</v>
      </c>
      <c r="C22" s="8" t="s">
        <v>250</v>
      </c>
      <c r="D22" s="30" t="s">
        <v>278</v>
      </c>
      <c r="E22" s="31" t="s">
        <v>56</v>
      </c>
      <c r="F22" s="34">
        <v>13</v>
      </c>
      <c r="G22" s="34">
        <v>2530.8000000000002</v>
      </c>
      <c r="H22" s="34">
        <f t="shared" si="5"/>
        <v>3144.01</v>
      </c>
      <c r="I22" s="8">
        <f t="shared" ref="I22" si="8">ROUND(G22*F22,2)</f>
        <v>32900.400000000001</v>
      </c>
      <c r="J22" s="34">
        <f t="shared" ref="J22" si="9">ROUND((F22*H22),2)</f>
        <v>40872.129999999997</v>
      </c>
    </row>
    <row r="23" spans="1:10" ht="33.75" customHeight="1">
      <c r="A23" s="34" t="s">
        <v>279</v>
      </c>
      <c r="B23" s="8" t="s">
        <v>136</v>
      </c>
      <c r="C23" s="8" t="s">
        <v>250</v>
      </c>
      <c r="D23" s="30" t="s">
        <v>137</v>
      </c>
      <c r="E23" s="31" t="s">
        <v>56</v>
      </c>
      <c r="F23" s="34">
        <v>9</v>
      </c>
      <c r="G23" s="34">
        <v>18124.580000000002</v>
      </c>
      <c r="H23" s="34">
        <f t="shared" si="5"/>
        <v>22516.17</v>
      </c>
      <c r="I23" s="8">
        <f t="shared" si="6"/>
        <v>163121.22</v>
      </c>
      <c r="J23" s="34">
        <f t="shared" si="7"/>
        <v>202645.53</v>
      </c>
    </row>
    <row r="24" spans="1:10" ht="33.75" customHeight="1">
      <c r="A24" s="34" t="s">
        <v>280</v>
      </c>
      <c r="B24" s="8" t="s">
        <v>139</v>
      </c>
      <c r="C24" s="8" t="s">
        <v>250</v>
      </c>
      <c r="D24" s="30" t="s">
        <v>230</v>
      </c>
      <c r="E24" s="31" t="s">
        <v>56</v>
      </c>
      <c r="F24" s="34">
        <v>11</v>
      </c>
      <c r="G24" s="34">
        <v>1163.7</v>
      </c>
      <c r="H24" s="34">
        <f t="shared" si="5"/>
        <v>1445.66</v>
      </c>
      <c r="I24" s="8">
        <f t="shared" si="6"/>
        <v>12800.7</v>
      </c>
      <c r="J24" s="34">
        <f t="shared" si="7"/>
        <v>15902.26</v>
      </c>
    </row>
    <row r="25" spans="1:10" ht="42" customHeight="1">
      <c r="A25" s="34" t="s">
        <v>283</v>
      </c>
      <c r="B25" s="48">
        <v>88258</v>
      </c>
      <c r="C25" s="8" t="s">
        <v>261</v>
      </c>
      <c r="D25" s="49" t="s">
        <v>272</v>
      </c>
      <c r="E25" s="50" t="s">
        <v>142</v>
      </c>
      <c r="F25" s="50">
        <v>472</v>
      </c>
      <c r="G25" s="50">
        <v>18.57</v>
      </c>
      <c r="H25" s="34">
        <f t="shared" si="5"/>
        <v>23.07</v>
      </c>
      <c r="I25" s="8">
        <f t="shared" si="6"/>
        <v>8765.0400000000009</v>
      </c>
      <c r="J25" s="34">
        <f t="shared" si="7"/>
        <v>10889.04</v>
      </c>
    </row>
    <row r="26" spans="1:10" ht="42" customHeight="1">
      <c r="A26" s="34" t="s">
        <v>315</v>
      </c>
      <c r="B26" s="48" t="s">
        <v>281</v>
      </c>
      <c r="C26" s="8" t="s">
        <v>250</v>
      </c>
      <c r="D26" s="49" t="s">
        <v>282</v>
      </c>
      <c r="E26" s="50" t="s">
        <v>142</v>
      </c>
      <c r="F26" s="50">
        <v>48</v>
      </c>
      <c r="G26" s="50">
        <v>41.38</v>
      </c>
      <c r="H26" s="34">
        <f t="shared" si="5"/>
        <v>51.41</v>
      </c>
      <c r="I26" s="8">
        <f t="shared" si="6"/>
        <v>1986.24</v>
      </c>
      <c r="J26" s="34">
        <f t="shared" si="7"/>
        <v>2467.6799999999998</v>
      </c>
    </row>
    <row r="27" spans="1:10" s="4" customFormat="1" ht="33.75" customHeight="1">
      <c r="A27" s="24">
        <v>4</v>
      </c>
      <c r="B27" s="43"/>
      <c r="C27" s="43"/>
      <c r="D27" s="21" t="s">
        <v>140</v>
      </c>
      <c r="E27" s="46"/>
      <c r="F27" s="47"/>
      <c r="G27" s="47"/>
      <c r="H27" s="47"/>
      <c r="I27" s="43">
        <f>SUM(I28:I29)</f>
        <v>54364</v>
      </c>
      <c r="J27" s="43">
        <f>SUM(J28:J29)</f>
        <v>67536</v>
      </c>
    </row>
    <row r="28" spans="1:10" s="4" customFormat="1" ht="54.75" customHeight="1">
      <c r="A28" s="34" t="s">
        <v>141</v>
      </c>
      <c r="B28" s="32">
        <v>5678</v>
      </c>
      <c r="C28" s="8" t="s">
        <v>261</v>
      </c>
      <c r="D28" s="30" t="s">
        <v>316</v>
      </c>
      <c r="E28" s="33" t="s">
        <v>142</v>
      </c>
      <c r="F28" s="27">
        <v>200</v>
      </c>
      <c r="G28" s="27">
        <v>100.49</v>
      </c>
      <c r="H28" s="34">
        <f t="shared" si="5"/>
        <v>124.84</v>
      </c>
      <c r="I28" s="8">
        <f t="shared" si="6"/>
        <v>20098</v>
      </c>
      <c r="J28" s="34">
        <f>ROUND((F28*H28),2)</f>
        <v>24968</v>
      </c>
    </row>
    <row r="29" spans="1:10" s="4" customFormat="1" ht="48" customHeight="1">
      <c r="A29" s="34" t="s">
        <v>143</v>
      </c>
      <c r="B29" s="32">
        <v>91386</v>
      </c>
      <c r="C29" s="8" t="s">
        <v>261</v>
      </c>
      <c r="D29" s="30" t="s">
        <v>144</v>
      </c>
      <c r="E29" s="33" t="s">
        <v>142</v>
      </c>
      <c r="F29" s="27">
        <v>200</v>
      </c>
      <c r="G29" s="27">
        <v>171.33</v>
      </c>
      <c r="H29" s="34">
        <f t="shared" si="5"/>
        <v>212.84</v>
      </c>
      <c r="I29" s="8">
        <f t="shared" si="6"/>
        <v>34266</v>
      </c>
      <c r="J29" s="34">
        <f>ROUND((F29*H29),2)</f>
        <v>42568</v>
      </c>
    </row>
    <row r="30" spans="1:10" ht="22.5" customHeight="1">
      <c r="A30" s="24">
        <v>5</v>
      </c>
      <c r="B30" s="43"/>
      <c r="C30" s="43"/>
      <c r="D30" s="21" t="s">
        <v>146</v>
      </c>
      <c r="E30" s="46"/>
      <c r="F30" s="47"/>
      <c r="G30" s="47"/>
      <c r="H30" s="47"/>
      <c r="I30" s="43">
        <f>SUM(I31:I34)</f>
        <v>174044.7</v>
      </c>
      <c r="J30" s="43">
        <f>SUM(J31:J34)</f>
        <v>216185.1</v>
      </c>
    </row>
    <row r="31" spans="1:10" ht="33.75" customHeight="1">
      <c r="A31" s="34" t="s">
        <v>147</v>
      </c>
      <c r="B31" s="27" t="s">
        <v>57</v>
      </c>
      <c r="C31" s="8" t="s">
        <v>251</v>
      </c>
      <c r="D31" s="29" t="s">
        <v>58</v>
      </c>
      <c r="E31" s="27" t="s">
        <v>5</v>
      </c>
      <c r="F31" s="27">
        <v>410</v>
      </c>
      <c r="G31" s="27">
        <v>167.12</v>
      </c>
      <c r="H31" s="34">
        <f t="shared" si="5"/>
        <v>207.61</v>
      </c>
      <c r="I31" s="8">
        <f t="shared" si="6"/>
        <v>68519.199999999997</v>
      </c>
      <c r="J31" s="8">
        <f t="shared" ref="J31:J34" si="10">ROUND(H31*F31,2)</f>
        <v>85120.1</v>
      </c>
    </row>
    <row r="32" spans="1:10" ht="33.75" customHeight="1">
      <c r="A32" s="34" t="s">
        <v>149</v>
      </c>
      <c r="B32" s="27" t="s">
        <v>59</v>
      </c>
      <c r="C32" s="8" t="s">
        <v>251</v>
      </c>
      <c r="D32" s="29" t="s">
        <v>60</v>
      </c>
      <c r="E32" s="27" t="s">
        <v>5</v>
      </c>
      <c r="F32" s="27">
        <v>550</v>
      </c>
      <c r="G32" s="27">
        <v>36.47</v>
      </c>
      <c r="H32" s="34">
        <f t="shared" si="5"/>
        <v>45.31</v>
      </c>
      <c r="I32" s="8">
        <f t="shared" si="6"/>
        <v>20058.5</v>
      </c>
      <c r="J32" s="8">
        <f t="shared" si="10"/>
        <v>24920.5</v>
      </c>
    </row>
    <row r="33" spans="1:10" ht="33.75" customHeight="1">
      <c r="A33" s="34" t="s">
        <v>150</v>
      </c>
      <c r="B33" s="27" t="s">
        <v>61</v>
      </c>
      <c r="C33" s="8" t="s">
        <v>251</v>
      </c>
      <c r="D33" s="29" t="s">
        <v>62</v>
      </c>
      <c r="E33" s="27" t="s">
        <v>5</v>
      </c>
      <c r="F33" s="27">
        <v>6150</v>
      </c>
      <c r="G33" s="27">
        <v>11.78</v>
      </c>
      <c r="H33" s="34">
        <f t="shared" si="5"/>
        <v>14.63</v>
      </c>
      <c r="I33" s="8">
        <f t="shared" si="6"/>
        <v>72447</v>
      </c>
      <c r="J33" s="8">
        <f t="shared" si="10"/>
        <v>89974.5</v>
      </c>
    </row>
    <row r="34" spans="1:10" ht="33.75" customHeight="1">
      <c r="A34" s="34" t="s">
        <v>151</v>
      </c>
      <c r="B34" s="27" t="s">
        <v>63</v>
      </c>
      <c r="C34" s="8" t="s">
        <v>251</v>
      </c>
      <c r="D34" s="29" t="s">
        <v>64</v>
      </c>
      <c r="E34" s="27" t="s">
        <v>65</v>
      </c>
      <c r="F34" s="27">
        <v>1750</v>
      </c>
      <c r="G34" s="27">
        <v>7.44</v>
      </c>
      <c r="H34" s="34">
        <f t="shared" si="5"/>
        <v>9.24</v>
      </c>
      <c r="I34" s="8">
        <f t="shared" si="6"/>
        <v>13020</v>
      </c>
      <c r="J34" s="8">
        <f t="shared" si="10"/>
        <v>16170</v>
      </c>
    </row>
    <row r="35" spans="1:10" ht="22.5" customHeight="1">
      <c r="A35" s="24">
        <v>6</v>
      </c>
      <c r="B35" s="22"/>
      <c r="C35" s="25"/>
      <c r="D35" s="23" t="s">
        <v>75</v>
      </c>
      <c r="E35" s="22"/>
      <c r="F35" s="22"/>
      <c r="G35" s="22"/>
      <c r="H35" s="25"/>
      <c r="I35" s="25">
        <f>SUM(I36:I46)</f>
        <v>286788</v>
      </c>
      <c r="J35" s="25">
        <f>SUM(J36:J46)</f>
        <v>356239</v>
      </c>
    </row>
    <row r="36" spans="1:10" ht="33.75" customHeight="1">
      <c r="A36" s="34" t="s">
        <v>152</v>
      </c>
      <c r="B36" s="27" t="s">
        <v>318</v>
      </c>
      <c r="C36" s="8" t="s">
        <v>251</v>
      </c>
      <c r="D36" s="29" t="s">
        <v>319</v>
      </c>
      <c r="E36" s="27" t="s">
        <v>65</v>
      </c>
      <c r="F36" s="27">
        <v>2000</v>
      </c>
      <c r="G36" s="27">
        <v>11.77</v>
      </c>
      <c r="H36" s="34">
        <f t="shared" ref="H36" si="11">ROUND(G36*1.2423,2)</f>
        <v>14.62</v>
      </c>
      <c r="I36" s="8">
        <f t="shared" ref="I36" si="12">ROUND(G36*F36,2)</f>
        <v>23540</v>
      </c>
      <c r="J36" s="8">
        <f t="shared" ref="J36" si="13">ROUND(H36*F36,2)</f>
        <v>29240</v>
      </c>
    </row>
    <row r="37" spans="1:10" ht="33.75" customHeight="1">
      <c r="A37" s="34" t="s">
        <v>155</v>
      </c>
      <c r="B37" s="27" t="s">
        <v>76</v>
      </c>
      <c r="C37" s="8" t="s">
        <v>251</v>
      </c>
      <c r="D37" s="29" t="s">
        <v>77</v>
      </c>
      <c r="E37" s="27" t="s">
        <v>65</v>
      </c>
      <c r="F37" s="27">
        <v>500</v>
      </c>
      <c r="G37" s="27">
        <v>28.08</v>
      </c>
      <c r="H37" s="34">
        <f t="shared" si="5"/>
        <v>34.880000000000003</v>
      </c>
      <c r="I37" s="8">
        <f t="shared" si="6"/>
        <v>14040</v>
      </c>
      <c r="J37" s="8">
        <f t="shared" ref="J37:J40" si="14">ROUND(H37*F37,2)</f>
        <v>17440</v>
      </c>
    </row>
    <row r="38" spans="1:10" ht="42" customHeight="1">
      <c r="A38" s="34" t="s">
        <v>157</v>
      </c>
      <c r="B38" s="27" t="s">
        <v>78</v>
      </c>
      <c r="C38" s="8" t="s">
        <v>251</v>
      </c>
      <c r="D38" s="29" t="s">
        <v>79</v>
      </c>
      <c r="E38" s="27" t="s">
        <v>65</v>
      </c>
      <c r="F38" s="27">
        <v>500</v>
      </c>
      <c r="G38" s="27">
        <v>35.68</v>
      </c>
      <c r="H38" s="34">
        <f t="shared" si="5"/>
        <v>44.33</v>
      </c>
      <c r="I38" s="8">
        <f t="shared" si="6"/>
        <v>17840</v>
      </c>
      <c r="J38" s="8">
        <f t="shared" si="14"/>
        <v>22165</v>
      </c>
    </row>
    <row r="39" spans="1:10" ht="33.75" customHeight="1">
      <c r="A39" s="34" t="s">
        <v>158</v>
      </c>
      <c r="B39" s="27" t="s">
        <v>80</v>
      </c>
      <c r="C39" s="8" t="s">
        <v>251</v>
      </c>
      <c r="D39" s="29" t="s">
        <v>81</v>
      </c>
      <c r="E39" s="27" t="s">
        <v>65</v>
      </c>
      <c r="F39" s="27">
        <v>1000</v>
      </c>
      <c r="G39" s="27">
        <v>24.98</v>
      </c>
      <c r="H39" s="34">
        <f t="shared" si="5"/>
        <v>31.03</v>
      </c>
      <c r="I39" s="8">
        <f t="shared" si="6"/>
        <v>24980</v>
      </c>
      <c r="J39" s="8">
        <f t="shared" si="14"/>
        <v>31030</v>
      </c>
    </row>
    <row r="40" spans="1:10" ht="40.5" customHeight="1">
      <c r="A40" s="34" t="s">
        <v>156</v>
      </c>
      <c r="B40" s="27" t="s">
        <v>82</v>
      </c>
      <c r="C40" s="8" t="s">
        <v>251</v>
      </c>
      <c r="D40" s="29" t="s">
        <v>83</v>
      </c>
      <c r="E40" s="27" t="s">
        <v>65</v>
      </c>
      <c r="F40" s="27">
        <v>1000</v>
      </c>
      <c r="G40" s="27">
        <v>46.24</v>
      </c>
      <c r="H40" s="34">
        <f t="shared" si="5"/>
        <v>57.44</v>
      </c>
      <c r="I40" s="8">
        <f t="shared" si="6"/>
        <v>46240</v>
      </c>
      <c r="J40" s="8">
        <f t="shared" si="14"/>
        <v>57440</v>
      </c>
    </row>
    <row r="41" spans="1:10" ht="36.75" customHeight="1">
      <c r="A41" s="34" t="s">
        <v>159</v>
      </c>
      <c r="B41" s="27" t="s">
        <v>84</v>
      </c>
      <c r="C41" s="8" t="s">
        <v>251</v>
      </c>
      <c r="D41" s="29" t="s">
        <v>85</v>
      </c>
      <c r="E41" s="27" t="s">
        <v>65</v>
      </c>
      <c r="F41" s="27">
        <v>300</v>
      </c>
      <c r="G41" s="27">
        <v>59.97</v>
      </c>
      <c r="H41" s="34">
        <f t="shared" ref="H41:H46" si="15">ROUND(G41*1.2423,2)</f>
        <v>74.5</v>
      </c>
      <c r="I41" s="8">
        <f t="shared" ref="I41:I44" si="16">ROUND(G41*F41,2)</f>
        <v>17991</v>
      </c>
      <c r="J41" s="8">
        <f t="shared" ref="J41:J44" si="17">ROUND(H41*F41,2)</f>
        <v>22350</v>
      </c>
    </row>
    <row r="42" spans="1:10" ht="39.75" customHeight="1">
      <c r="A42" s="34" t="s">
        <v>284</v>
      </c>
      <c r="B42" s="27" t="s">
        <v>288</v>
      </c>
      <c r="C42" s="8" t="s">
        <v>250</v>
      </c>
      <c r="D42" s="29" t="s">
        <v>289</v>
      </c>
      <c r="E42" s="27" t="s">
        <v>5</v>
      </c>
      <c r="F42" s="27">
        <v>4200</v>
      </c>
      <c r="G42" s="27">
        <v>1.96</v>
      </c>
      <c r="H42" s="34">
        <f t="shared" si="15"/>
        <v>2.4300000000000002</v>
      </c>
      <c r="I42" s="8">
        <f t="shared" si="16"/>
        <v>8232</v>
      </c>
      <c r="J42" s="8">
        <f t="shared" si="17"/>
        <v>10206</v>
      </c>
    </row>
    <row r="43" spans="1:10" ht="39.75" customHeight="1">
      <c r="A43" s="34" t="s">
        <v>285</v>
      </c>
      <c r="B43" s="27" t="s">
        <v>325</v>
      </c>
      <c r="C43" s="8" t="s">
        <v>251</v>
      </c>
      <c r="D43" s="29" t="s">
        <v>324</v>
      </c>
      <c r="E43" s="27" t="s">
        <v>207</v>
      </c>
      <c r="F43" s="27">
        <v>900</v>
      </c>
      <c r="G43" s="27">
        <v>10.57</v>
      </c>
      <c r="H43" s="34">
        <f t="shared" si="15"/>
        <v>13.13</v>
      </c>
      <c r="I43" s="8">
        <f t="shared" si="16"/>
        <v>9513</v>
      </c>
      <c r="J43" s="8">
        <f t="shared" si="17"/>
        <v>11817</v>
      </c>
    </row>
    <row r="44" spans="1:10" ht="39.75" customHeight="1">
      <c r="A44" s="34" t="s">
        <v>286</v>
      </c>
      <c r="B44" s="28">
        <v>96396</v>
      </c>
      <c r="C44" s="8" t="s">
        <v>261</v>
      </c>
      <c r="D44" s="29" t="s">
        <v>317</v>
      </c>
      <c r="E44" s="27" t="s">
        <v>207</v>
      </c>
      <c r="F44" s="27">
        <v>900</v>
      </c>
      <c r="G44" s="27">
        <v>121.88</v>
      </c>
      <c r="H44" s="34">
        <f t="shared" si="15"/>
        <v>151.41</v>
      </c>
      <c r="I44" s="8">
        <f t="shared" si="16"/>
        <v>109692</v>
      </c>
      <c r="J44" s="8">
        <f t="shared" si="17"/>
        <v>136269</v>
      </c>
    </row>
    <row r="45" spans="1:10" ht="39.75" customHeight="1">
      <c r="A45" s="34" t="s">
        <v>287</v>
      </c>
      <c r="B45" s="28">
        <v>92970</v>
      </c>
      <c r="C45" s="8" t="s">
        <v>261</v>
      </c>
      <c r="D45" s="29" t="s">
        <v>291</v>
      </c>
      <c r="E45" s="27" t="s">
        <v>65</v>
      </c>
      <c r="F45" s="27">
        <v>1000</v>
      </c>
      <c r="G45" s="27">
        <v>12.03</v>
      </c>
      <c r="H45" s="34">
        <f t="shared" si="15"/>
        <v>14.94</v>
      </c>
      <c r="I45" s="8">
        <f t="shared" ref="I45:I46" si="18">ROUND(G45*F45,2)</f>
        <v>12030</v>
      </c>
      <c r="J45" s="8">
        <f t="shared" ref="J45:J46" si="19">ROUND(H45*F45,2)</f>
        <v>14940</v>
      </c>
    </row>
    <row r="46" spans="1:10" ht="39.75" customHeight="1">
      <c r="A46" s="34" t="s">
        <v>290</v>
      </c>
      <c r="B46" s="28" t="s">
        <v>292</v>
      </c>
      <c r="C46" s="8" t="s">
        <v>261</v>
      </c>
      <c r="D46" s="29" t="s">
        <v>293</v>
      </c>
      <c r="E46" s="27" t="s">
        <v>65</v>
      </c>
      <c r="F46" s="27">
        <v>200</v>
      </c>
      <c r="G46" s="27">
        <v>13.45</v>
      </c>
      <c r="H46" s="34">
        <f t="shared" si="15"/>
        <v>16.71</v>
      </c>
      <c r="I46" s="8">
        <f t="shared" si="18"/>
        <v>2690</v>
      </c>
      <c r="J46" s="8">
        <f t="shared" si="19"/>
        <v>3342</v>
      </c>
    </row>
    <row r="47" spans="1:10" ht="22.5" customHeight="1">
      <c r="A47" s="24">
        <v>7</v>
      </c>
      <c r="B47" s="22"/>
      <c r="C47" s="25"/>
      <c r="D47" s="23" t="s">
        <v>163</v>
      </c>
      <c r="E47" s="22"/>
      <c r="F47" s="22"/>
      <c r="G47" s="22"/>
      <c r="H47" s="25"/>
      <c r="I47" s="25">
        <f>SUM(I48:I106)</f>
        <v>3502867.84</v>
      </c>
      <c r="J47" s="25">
        <f>SUM(J48:J106)</f>
        <v>4351695.0499999989</v>
      </c>
    </row>
    <row r="48" spans="1:10" s="7" customFormat="1" ht="33.75" customHeight="1">
      <c r="A48" s="11" t="s">
        <v>154</v>
      </c>
      <c r="B48" s="11" t="s">
        <v>322</v>
      </c>
      <c r="C48" s="8" t="s">
        <v>251</v>
      </c>
      <c r="D48" s="14" t="s">
        <v>321</v>
      </c>
      <c r="E48" s="8" t="s">
        <v>239</v>
      </c>
      <c r="F48" s="10">
        <v>490</v>
      </c>
      <c r="G48" s="8">
        <v>74</v>
      </c>
      <c r="H48" s="11">
        <f t="shared" si="5"/>
        <v>91.93</v>
      </c>
      <c r="I48" s="10">
        <f t="shared" si="6"/>
        <v>36260</v>
      </c>
      <c r="J48" s="10">
        <f t="shared" ref="J48:J83" si="20">ROUND(H48*F48,2)</f>
        <v>45045.7</v>
      </c>
    </row>
    <row r="49" spans="1:10" s="7" customFormat="1" ht="33.75" customHeight="1">
      <c r="A49" s="11" t="s">
        <v>165</v>
      </c>
      <c r="B49" s="28">
        <v>93358</v>
      </c>
      <c r="C49" s="8" t="s">
        <v>261</v>
      </c>
      <c r="D49" s="14" t="s">
        <v>323</v>
      </c>
      <c r="E49" s="8" t="s">
        <v>207</v>
      </c>
      <c r="F49" s="10">
        <v>641</v>
      </c>
      <c r="G49" s="8">
        <v>58.86</v>
      </c>
      <c r="H49" s="11">
        <f t="shared" si="5"/>
        <v>73.12</v>
      </c>
      <c r="I49" s="10">
        <f t="shared" si="6"/>
        <v>37729.26</v>
      </c>
      <c r="J49" s="10">
        <f t="shared" si="20"/>
        <v>46869.919999999998</v>
      </c>
    </row>
    <row r="50" spans="1:10" ht="77.25" customHeight="1">
      <c r="A50" s="11" t="s">
        <v>168</v>
      </c>
      <c r="B50" s="28">
        <v>90106</v>
      </c>
      <c r="C50" s="8" t="s">
        <v>261</v>
      </c>
      <c r="D50" s="30" t="s">
        <v>17</v>
      </c>
      <c r="E50" s="8" t="s">
        <v>207</v>
      </c>
      <c r="F50" s="8">
        <v>354</v>
      </c>
      <c r="G50" s="8">
        <v>5.48</v>
      </c>
      <c r="H50" s="34">
        <f t="shared" si="5"/>
        <v>6.81</v>
      </c>
      <c r="I50" s="8">
        <f t="shared" si="6"/>
        <v>1939.92</v>
      </c>
      <c r="J50" s="8">
        <f t="shared" si="20"/>
        <v>2410.7399999999998</v>
      </c>
    </row>
    <row r="51" spans="1:10" ht="75" customHeight="1">
      <c r="A51" s="11" t="s">
        <v>148</v>
      </c>
      <c r="B51" s="28">
        <v>90107</v>
      </c>
      <c r="C51" s="8" t="s">
        <v>261</v>
      </c>
      <c r="D51" s="18" t="s">
        <v>320</v>
      </c>
      <c r="E51" s="8" t="s">
        <v>207</v>
      </c>
      <c r="F51" s="8">
        <v>280</v>
      </c>
      <c r="G51" s="8">
        <v>5.4</v>
      </c>
      <c r="H51" s="34">
        <f t="shared" ref="H51" si="21">ROUND(G51*1.2423,2)</f>
        <v>6.71</v>
      </c>
      <c r="I51" s="8">
        <f t="shared" ref="I51" si="22">ROUND(G51*F51,2)</f>
        <v>1512</v>
      </c>
      <c r="J51" s="8">
        <f t="shared" ref="J51" si="23">ROUND(H51*F51,2)</f>
        <v>1878.8</v>
      </c>
    </row>
    <row r="52" spans="1:10" ht="75" customHeight="1">
      <c r="A52" s="11" t="s">
        <v>167</v>
      </c>
      <c r="B52" s="28">
        <v>90100</v>
      </c>
      <c r="C52" s="8" t="s">
        <v>261</v>
      </c>
      <c r="D52" s="18" t="s">
        <v>326</v>
      </c>
      <c r="E52" s="8" t="s">
        <v>207</v>
      </c>
      <c r="F52" s="8">
        <v>2660</v>
      </c>
      <c r="G52" s="8">
        <v>9.18</v>
      </c>
      <c r="H52" s="34">
        <f t="shared" ref="H52:H55" si="24">ROUND(G52*1.2423,2)</f>
        <v>11.4</v>
      </c>
      <c r="I52" s="8">
        <f t="shared" ref="I52:I55" si="25">ROUND(G52*F52,2)</f>
        <v>24418.799999999999</v>
      </c>
      <c r="J52" s="8">
        <f t="shared" ref="J52:J55" si="26">ROUND(H52*F52,2)</f>
        <v>30324</v>
      </c>
    </row>
    <row r="53" spans="1:10" ht="75" customHeight="1">
      <c r="A53" s="11" t="s">
        <v>166</v>
      </c>
      <c r="B53" s="28">
        <v>90102</v>
      </c>
      <c r="C53" s="8" t="s">
        <v>261</v>
      </c>
      <c r="D53" s="18" t="s">
        <v>327</v>
      </c>
      <c r="E53" s="8" t="s">
        <v>207</v>
      </c>
      <c r="F53" s="8">
        <v>7000</v>
      </c>
      <c r="G53" s="8">
        <v>8.25</v>
      </c>
      <c r="H53" s="34">
        <f t="shared" si="24"/>
        <v>10.25</v>
      </c>
      <c r="I53" s="8">
        <f t="shared" si="25"/>
        <v>57750</v>
      </c>
      <c r="J53" s="8">
        <f t="shared" si="26"/>
        <v>71750</v>
      </c>
    </row>
    <row r="54" spans="1:10" ht="75" customHeight="1">
      <c r="A54" s="11" t="s">
        <v>169</v>
      </c>
      <c r="B54" s="28">
        <v>90087</v>
      </c>
      <c r="C54" s="8" t="s">
        <v>261</v>
      </c>
      <c r="D54" s="18" t="s">
        <v>328</v>
      </c>
      <c r="E54" s="8" t="s">
        <v>207</v>
      </c>
      <c r="F54" s="8">
        <v>1176</v>
      </c>
      <c r="G54" s="8">
        <v>6.27</v>
      </c>
      <c r="H54" s="34">
        <f t="shared" si="24"/>
        <v>7.79</v>
      </c>
      <c r="I54" s="8">
        <f t="shared" si="25"/>
        <v>7373.52</v>
      </c>
      <c r="J54" s="8">
        <f t="shared" si="26"/>
        <v>9161.0400000000009</v>
      </c>
    </row>
    <row r="55" spans="1:10" ht="75" customHeight="1">
      <c r="A55" s="11" t="s">
        <v>170</v>
      </c>
      <c r="B55" s="28">
        <v>90088</v>
      </c>
      <c r="C55" s="8" t="s">
        <v>261</v>
      </c>
      <c r="D55" s="18" t="s">
        <v>329</v>
      </c>
      <c r="E55" s="8" t="s">
        <v>207</v>
      </c>
      <c r="F55" s="8">
        <v>120</v>
      </c>
      <c r="G55" s="8">
        <v>6.4</v>
      </c>
      <c r="H55" s="34">
        <f t="shared" si="24"/>
        <v>7.95</v>
      </c>
      <c r="I55" s="8">
        <f t="shared" si="25"/>
        <v>768</v>
      </c>
      <c r="J55" s="8">
        <f t="shared" si="26"/>
        <v>954</v>
      </c>
    </row>
    <row r="56" spans="1:10" ht="33.75" customHeight="1">
      <c r="A56" s="11" t="s">
        <v>171</v>
      </c>
      <c r="B56" s="16" t="s">
        <v>71</v>
      </c>
      <c r="C56" s="8" t="s">
        <v>251</v>
      </c>
      <c r="D56" s="19" t="s">
        <v>72</v>
      </c>
      <c r="E56" s="8" t="s">
        <v>207</v>
      </c>
      <c r="F56" s="10">
        <v>390</v>
      </c>
      <c r="G56" s="8">
        <v>51.93</v>
      </c>
      <c r="H56" s="11">
        <f t="shared" si="5"/>
        <v>64.510000000000005</v>
      </c>
      <c r="I56" s="10">
        <f t="shared" si="6"/>
        <v>20252.7</v>
      </c>
      <c r="J56" s="10">
        <f t="shared" si="20"/>
        <v>25158.9</v>
      </c>
    </row>
    <row r="57" spans="1:10" ht="33.75" customHeight="1">
      <c r="A57" s="11" t="s">
        <v>172</v>
      </c>
      <c r="B57" s="16" t="s">
        <v>73</v>
      </c>
      <c r="C57" s="8" t="s">
        <v>251</v>
      </c>
      <c r="D57" s="19" t="s">
        <v>74</v>
      </c>
      <c r="E57" s="8" t="s">
        <v>207</v>
      </c>
      <c r="F57" s="10">
        <v>200</v>
      </c>
      <c r="G57" s="8">
        <v>65.58</v>
      </c>
      <c r="H57" s="11">
        <f t="shared" si="5"/>
        <v>81.47</v>
      </c>
      <c r="I57" s="10">
        <f t="shared" si="6"/>
        <v>13116</v>
      </c>
      <c r="J57" s="10">
        <f t="shared" si="20"/>
        <v>16294</v>
      </c>
    </row>
    <row r="58" spans="1:10" ht="33.75" customHeight="1">
      <c r="A58" s="11" t="s">
        <v>173</v>
      </c>
      <c r="B58" s="16" t="s">
        <v>253</v>
      </c>
      <c r="C58" s="8" t="s">
        <v>251</v>
      </c>
      <c r="D58" s="19" t="s">
        <v>252</v>
      </c>
      <c r="E58" s="8" t="s">
        <v>207</v>
      </c>
      <c r="F58" s="10">
        <v>4000</v>
      </c>
      <c r="G58" s="8">
        <v>7.09</v>
      </c>
      <c r="H58" s="11">
        <f t="shared" si="5"/>
        <v>8.81</v>
      </c>
      <c r="I58" s="10">
        <f t="shared" si="6"/>
        <v>28360</v>
      </c>
      <c r="J58" s="10">
        <f t="shared" si="20"/>
        <v>35240</v>
      </c>
    </row>
    <row r="59" spans="1:10" ht="33.75" customHeight="1">
      <c r="A59" s="11" t="s">
        <v>174</v>
      </c>
      <c r="B59" s="16" t="s">
        <v>99</v>
      </c>
      <c r="C59" s="8" t="s">
        <v>251</v>
      </c>
      <c r="D59" s="19" t="s">
        <v>100</v>
      </c>
      <c r="E59" s="8" t="s">
        <v>207</v>
      </c>
      <c r="F59" s="10">
        <v>4000</v>
      </c>
      <c r="G59" s="8">
        <v>1.39</v>
      </c>
      <c r="H59" s="11">
        <f t="shared" si="5"/>
        <v>1.73</v>
      </c>
      <c r="I59" s="10">
        <f t="shared" si="6"/>
        <v>5560</v>
      </c>
      <c r="J59" s="10">
        <f t="shared" si="20"/>
        <v>6920</v>
      </c>
    </row>
    <row r="60" spans="1:10" ht="33.75" customHeight="1">
      <c r="A60" s="11" t="s">
        <v>175</v>
      </c>
      <c r="B60" s="16" t="s">
        <v>101</v>
      </c>
      <c r="C60" s="8" t="s">
        <v>251</v>
      </c>
      <c r="D60" s="19" t="s">
        <v>102</v>
      </c>
      <c r="E60" s="8" t="s">
        <v>103</v>
      </c>
      <c r="F60" s="10">
        <f>4000*5</f>
        <v>20000</v>
      </c>
      <c r="G60" s="8">
        <v>3.2</v>
      </c>
      <c r="H60" s="11">
        <f t="shared" si="5"/>
        <v>3.98</v>
      </c>
      <c r="I60" s="10">
        <f t="shared" si="6"/>
        <v>64000</v>
      </c>
      <c r="J60" s="10">
        <f t="shared" si="20"/>
        <v>79600</v>
      </c>
    </row>
    <row r="61" spans="1:10" ht="33.75" customHeight="1">
      <c r="A61" s="11" t="s">
        <v>176</v>
      </c>
      <c r="B61" s="17" t="s">
        <v>10</v>
      </c>
      <c r="C61" s="8" t="s">
        <v>251</v>
      </c>
      <c r="D61" s="18" t="s">
        <v>35</v>
      </c>
      <c r="E61" s="8" t="s">
        <v>207</v>
      </c>
      <c r="F61" s="8">
        <v>2573</v>
      </c>
      <c r="G61" s="8">
        <v>16.97</v>
      </c>
      <c r="H61" s="11">
        <f t="shared" si="5"/>
        <v>21.08</v>
      </c>
      <c r="I61" s="10">
        <f t="shared" si="6"/>
        <v>43663.81</v>
      </c>
      <c r="J61" s="8">
        <f t="shared" si="20"/>
        <v>54238.84</v>
      </c>
    </row>
    <row r="62" spans="1:10" ht="33.75" customHeight="1">
      <c r="A62" s="11" t="s">
        <v>177</v>
      </c>
      <c r="B62" s="16" t="s">
        <v>86</v>
      </c>
      <c r="C62" s="8" t="s">
        <v>251</v>
      </c>
      <c r="D62" s="19" t="s">
        <v>87</v>
      </c>
      <c r="E62" s="8" t="s">
        <v>65</v>
      </c>
      <c r="F62" s="10">
        <v>5000</v>
      </c>
      <c r="G62" s="8">
        <v>62.98</v>
      </c>
      <c r="H62" s="11">
        <f t="shared" si="5"/>
        <v>78.239999999999995</v>
      </c>
      <c r="I62" s="10">
        <f t="shared" si="6"/>
        <v>314900</v>
      </c>
      <c r="J62" s="10">
        <f t="shared" si="20"/>
        <v>391200</v>
      </c>
    </row>
    <row r="63" spans="1:10" ht="33.75" customHeight="1">
      <c r="A63" s="11" t="s">
        <v>178</v>
      </c>
      <c r="B63" s="16" t="s">
        <v>330</v>
      </c>
      <c r="C63" s="8" t="s">
        <v>251</v>
      </c>
      <c r="D63" s="19" t="s">
        <v>294</v>
      </c>
      <c r="E63" s="8" t="s">
        <v>65</v>
      </c>
      <c r="F63" s="10">
        <v>2000</v>
      </c>
      <c r="G63" s="8">
        <v>39.380000000000003</v>
      </c>
      <c r="H63" s="11">
        <f t="shared" si="5"/>
        <v>48.92</v>
      </c>
      <c r="I63" s="10">
        <f t="shared" ref="I63" si="27">ROUND(G63*F63,2)</f>
        <v>78760</v>
      </c>
      <c r="J63" s="10">
        <f t="shared" ref="J63" si="28">ROUND(H63*F63,2)</f>
        <v>97840</v>
      </c>
    </row>
    <row r="64" spans="1:10" ht="33.75" customHeight="1">
      <c r="A64" s="11" t="s">
        <v>179</v>
      </c>
      <c r="B64" s="16" t="s">
        <v>88</v>
      </c>
      <c r="C64" s="8" t="s">
        <v>251</v>
      </c>
      <c r="D64" s="13" t="s">
        <v>89</v>
      </c>
      <c r="E64" s="8" t="s">
        <v>207</v>
      </c>
      <c r="F64" s="10">
        <v>676</v>
      </c>
      <c r="G64" s="8">
        <v>151.82</v>
      </c>
      <c r="H64" s="11">
        <f t="shared" si="5"/>
        <v>188.61</v>
      </c>
      <c r="I64" s="10">
        <f t="shared" si="6"/>
        <v>102630.32</v>
      </c>
      <c r="J64" s="10">
        <f t="shared" si="20"/>
        <v>127500.36</v>
      </c>
    </row>
    <row r="65" spans="1:10" ht="33.75" customHeight="1">
      <c r="A65" s="11" t="s">
        <v>180</v>
      </c>
      <c r="B65" s="16" t="s">
        <v>333</v>
      </c>
      <c r="C65" s="8" t="s">
        <v>251</v>
      </c>
      <c r="D65" s="13" t="s">
        <v>332</v>
      </c>
      <c r="E65" s="8" t="s">
        <v>207</v>
      </c>
      <c r="F65" s="10">
        <v>1500</v>
      </c>
      <c r="G65" s="8">
        <v>103.29</v>
      </c>
      <c r="H65" s="11">
        <f t="shared" si="5"/>
        <v>128.32</v>
      </c>
      <c r="I65" s="10">
        <f t="shared" si="6"/>
        <v>154935</v>
      </c>
      <c r="J65" s="10">
        <f t="shared" si="20"/>
        <v>192480</v>
      </c>
    </row>
    <row r="66" spans="1:10" ht="33.75" customHeight="1">
      <c r="A66" s="11" t="s">
        <v>181</v>
      </c>
      <c r="B66" s="16" t="s">
        <v>335</v>
      </c>
      <c r="C66" s="8" t="s">
        <v>251</v>
      </c>
      <c r="D66" s="13" t="s">
        <v>334</v>
      </c>
      <c r="E66" s="8" t="s">
        <v>207</v>
      </c>
      <c r="F66" s="10">
        <v>1000</v>
      </c>
      <c r="G66" s="8">
        <v>111.12</v>
      </c>
      <c r="H66" s="11">
        <f t="shared" si="5"/>
        <v>138.04</v>
      </c>
      <c r="I66" s="10">
        <f t="shared" si="6"/>
        <v>111120</v>
      </c>
      <c r="J66" s="10">
        <f t="shared" si="20"/>
        <v>138040</v>
      </c>
    </row>
    <row r="67" spans="1:10" ht="33.75" customHeight="1">
      <c r="A67" s="11" t="s">
        <v>182</v>
      </c>
      <c r="B67" s="8" t="s">
        <v>95</v>
      </c>
      <c r="C67" s="8" t="s">
        <v>250</v>
      </c>
      <c r="D67" s="51" t="s">
        <v>232</v>
      </c>
      <c r="E67" s="8" t="s">
        <v>65</v>
      </c>
      <c r="F67" s="8">
        <v>50</v>
      </c>
      <c r="G67" s="8">
        <v>12.91</v>
      </c>
      <c r="H67" s="34">
        <f t="shared" si="5"/>
        <v>16.04</v>
      </c>
      <c r="I67" s="8">
        <f t="shared" si="6"/>
        <v>645.5</v>
      </c>
      <c r="J67" s="8">
        <f t="shared" si="20"/>
        <v>802</v>
      </c>
    </row>
    <row r="68" spans="1:10" ht="33.75" customHeight="1">
      <c r="A68" s="11" t="s">
        <v>183</v>
      </c>
      <c r="B68" s="16" t="s">
        <v>90</v>
      </c>
      <c r="C68" s="8" t="s">
        <v>251</v>
      </c>
      <c r="D68" s="13" t="s">
        <v>91</v>
      </c>
      <c r="E68" s="8" t="s">
        <v>6</v>
      </c>
      <c r="F68" s="10">
        <v>200</v>
      </c>
      <c r="G68" s="8">
        <v>111.12</v>
      </c>
      <c r="H68" s="11">
        <f t="shared" si="5"/>
        <v>138.04</v>
      </c>
      <c r="I68" s="10">
        <f t="shared" si="6"/>
        <v>22224</v>
      </c>
      <c r="J68" s="10">
        <f t="shared" si="20"/>
        <v>27608</v>
      </c>
    </row>
    <row r="69" spans="1:10" ht="33.75" customHeight="1">
      <c r="A69" s="11" t="s">
        <v>238</v>
      </c>
      <c r="B69" s="32">
        <v>72898</v>
      </c>
      <c r="C69" s="8" t="s">
        <v>261</v>
      </c>
      <c r="D69" s="51" t="s">
        <v>53</v>
      </c>
      <c r="E69" s="8" t="s">
        <v>207</v>
      </c>
      <c r="F69" s="8">
        <v>800</v>
      </c>
      <c r="G69" s="8">
        <v>3.89</v>
      </c>
      <c r="H69" s="34">
        <f t="shared" si="5"/>
        <v>4.83</v>
      </c>
      <c r="I69" s="8">
        <f t="shared" si="6"/>
        <v>3112</v>
      </c>
      <c r="J69" s="8">
        <f t="shared" si="20"/>
        <v>3864</v>
      </c>
    </row>
    <row r="70" spans="1:10" ht="33.75" customHeight="1">
      <c r="A70" s="11" t="s">
        <v>184</v>
      </c>
      <c r="B70" s="8" t="s">
        <v>93</v>
      </c>
      <c r="C70" s="8" t="s">
        <v>250</v>
      </c>
      <c r="D70" s="51" t="s">
        <v>233</v>
      </c>
      <c r="E70" s="8" t="s">
        <v>65</v>
      </c>
      <c r="F70" s="8">
        <v>50</v>
      </c>
      <c r="G70" s="8">
        <v>18.760000000000002</v>
      </c>
      <c r="H70" s="34">
        <f t="shared" si="5"/>
        <v>23.31</v>
      </c>
      <c r="I70" s="8">
        <f t="shared" si="6"/>
        <v>938</v>
      </c>
      <c r="J70" s="8">
        <f t="shared" si="20"/>
        <v>1165.5</v>
      </c>
    </row>
    <row r="71" spans="1:10" ht="33.75" customHeight="1">
      <c r="A71" s="11" t="s">
        <v>185</v>
      </c>
      <c r="B71" s="8" t="s">
        <v>94</v>
      </c>
      <c r="C71" s="8" t="s">
        <v>250</v>
      </c>
      <c r="D71" s="51" t="s">
        <v>52</v>
      </c>
      <c r="E71" s="8" t="s">
        <v>207</v>
      </c>
      <c r="F71" s="8">
        <v>2.5</v>
      </c>
      <c r="G71" s="8">
        <v>313.55</v>
      </c>
      <c r="H71" s="34">
        <f t="shared" si="5"/>
        <v>389.52</v>
      </c>
      <c r="I71" s="8">
        <f t="shared" si="6"/>
        <v>783.88</v>
      </c>
      <c r="J71" s="8">
        <f t="shared" si="20"/>
        <v>973.8</v>
      </c>
    </row>
    <row r="72" spans="1:10" ht="33.75" customHeight="1">
      <c r="A72" s="11" t="s">
        <v>186</v>
      </c>
      <c r="B72" s="11" t="s">
        <v>26</v>
      </c>
      <c r="C72" s="8" t="s">
        <v>251</v>
      </c>
      <c r="D72" s="14" t="s">
        <v>27</v>
      </c>
      <c r="E72" s="8" t="s">
        <v>207</v>
      </c>
      <c r="F72" s="10">
        <v>35</v>
      </c>
      <c r="G72" s="8">
        <v>425.12</v>
      </c>
      <c r="H72" s="11">
        <f t="shared" si="5"/>
        <v>528.13</v>
      </c>
      <c r="I72" s="10">
        <f t="shared" si="6"/>
        <v>14879.2</v>
      </c>
      <c r="J72" s="10">
        <f t="shared" si="20"/>
        <v>18484.55</v>
      </c>
    </row>
    <row r="73" spans="1:10" ht="33.75" customHeight="1">
      <c r="A73" s="11" t="s">
        <v>187</v>
      </c>
      <c r="B73" s="11" t="s">
        <v>344</v>
      </c>
      <c r="C73" s="8" t="s">
        <v>251</v>
      </c>
      <c r="D73" s="14" t="s">
        <v>343</v>
      </c>
      <c r="E73" s="8" t="s">
        <v>65</v>
      </c>
      <c r="F73" s="10">
        <v>200</v>
      </c>
      <c r="G73" s="8">
        <v>8.9600000000000009</v>
      </c>
      <c r="H73" s="11">
        <f t="shared" si="5"/>
        <v>11.13</v>
      </c>
      <c r="I73" s="10">
        <f t="shared" si="6"/>
        <v>1792</v>
      </c>
      <c r="J73" s="10">
        <f t="shared" si="20"/>
        <v>2226</v>
      </c>
    </row>
    <row r="74" spans="1:10" ht="33.75" customHeight="1">
      <c r="A74" s="11" t="s">
        <v>188</v>
      </c>
      <c r="B74" s="11" t="s">
        <v>347</v>
      </c>
      <c r="C74" s="8" t="s">
        <v>251</v>
      </c>
      <c r="D74" s="14" t="s">
        <v>345</v>
      </c>
      <c r="E74" s="8" t="s">
        <v>65</v>
      </c>
      <c r="F74" s="10">
        <v>200</v>
      </c>
      <c r="G74" s="8">
        <v>23.75</v>
      </c>
      <c r="H74" s="11">
        <f t="shared" si="5"/>
        <v>29.5</v>
      </c>
      <c r="I74" s="10">
        <f t="shared" si="6"/>
        <v>4750</v>
      </c>
      <c r="J74" s="10">
        <f t="shared" si="20"/>
        <v>5900</v>
      </c>
    </row>
    <row r="75" spans="1:10" ht="39" customHeight="1">
      <c r="A75" s="11" t="s">
        <v>189</v>
      </c>
      <c r="B75" s="11" t="s">
        <v>348</v>
      </c>
      <c r="C75" s="8" t="s">
        <v>251</v>
      </c>
      <c r="D75" s="14" t="s">
        <v>346</v>
      </c>
      <c r="E75" s="8" t="s">
        <v>65</v>
      </c>
      <c r="F75" s="10">
        <v>200</v>
      </c>
      <c r="G75" s="8">
        <v>29.06</v>
      </c>
      <c r="H75" s="11">
        <f t="shared" si="5"/>
        <v>36.1</v>
      </c>
      <c r="I75" s="10">
        <f t="shared" si="6"/>
        <v>5812</v>
      </c>
      <c r="J75" s="10">
        <f t="shared" si="20"/>
        <v>7220</v>
      </c>
    </row>
    <row r="76" spans="1:10" ht="33.75" customHeight="1">
      <c r="A76" s="11" t="s">
        <v>190</v>
      </c>
      <c r="B76" s="16" t="s">
        <v>8</v>
      </c>
      <c r="C76" s="8" t="s">
        <v>251</v>
      </c>
      <c r="D76" s="14" t="s">
        <v>9</v>
      </c>
      <c r="E76" s="8" t="s">
        <v>5</v>
      </c>
      <c r="F76" s="10">
        <v>2000</v>
      </c>
      <c r="G76" s="8">
        <v>62.81</v>
      </c>
      <c r="H76" s="11">
        <f t="shared" si="5"/>
        <v>78.03</v>
      </c>
      <c r="I76" s="10">
        <f t="shared" si="6"/>
        <v>125620</v>
      </c>
      <c r="J76" s="10">
        <f t="shared" si="20"/>
        <v>156060</v>
      </c>
    </row>
    <row r="77" spans="1:10" ht="33.75" customHeight="1">
      <c r="A77" s="11" t="s">
        <v>191</v>
      </c>
      <c r="B77" s="16" t="s">
        <v>11</v>
      </c>
      <c r="C77" s="8" t="s">
        <v>251</v>
      </c>
      <c r="D77" s="14" t="s">
        <v>12</v>
      </c>
      <c r="E77" s="8" t="s">
        <v>5</v>
      </c>
      <c r="F77" s="10">
        <v>4670</v>
      </c>
      <c r="G77" s="8">
        <v>86.73</v>
      </c>
      <c r="H77" s="11">
        <f t="shared" si="5"/>
        <v>107.74</v>
      </c>
      <c r="I77" s="10">
        <f t="shared" si="6"/>
        <v>405029.1</v>
      </c>
      <c r="J77" s="10">
        <f t="shared" si="20"/>
        <v>503145.8</v>
      </c>
    </row>
    <row r="78" spans="1:10" ht="33.75" customHeight="1">
      <c r="A78" s="11" t="s">
        <v>192</v>
      </c>
      <c r="B78" s="16" t="s">
        <v>14</v>
      </c>
      <c r="C78" s="8" t="s">
        <v>251</v>
      </c>
      <c r="D78" s="14" t="s">
        <v>15</v>
      </c>
      <c r="E78" s="8" t="s">
        <v>5</v>
      </c>
      <c r="F78" s="10">
        <v>1310</v>
      </c>
      <c r="G78" s="8">
        <v>147.87</v>
      </c>
      <c r="H78" s="11">
        <f t="shared" si="5"/>
        <v>183.7</v>
      </c>
      <c r="I78" s="10">
        <f t="shared" si="6"/>
        <v>193709.7</v>
      </c>
      <c r="J78" s="10">
        <f t="shared" si="20"/>
        <v>240647</v>
      </c>
    </row>
    <row r="79" spans="1:10" ht="33.75" customHeight="1">
      <c r="A79" s="11" t="s">
        <v>193</v>
      </c>
      <c r="B79" s="16" t="s">
        <v>13</v>
      </c>
      <c r="C79" s="8" t="s">
        <v>251</v>
      </c>
      <c r="D79" s="14" t="s">
        <v>16</v>
      </c>
      <c r="E79" s="8" t="s">
        <v>5</v>
      </c>
      <c r="F79" s="10">
        <v>600</v>
      </c>
      <c r="G79" s="8">
        <v>245.05</v>
      </c>
      <c r="H79" s="11">
        <f t="shared" si="5"/>
        <v>304.43</v>
      </c>
      <c r="I79" s="10">
        <f t="shared" si="6"/>
        <v>147030</v>
      </c>
      <c r="J79" s="10">
        <f t="shared" si="20"/>
        <v>182658</v>
      </c>
    </row>
    <row r="80" spans="1:10" ht="33.75" customHeight="1">
      <c r="A80" s="11" t="s">
        <v>194</v>
      </c>
      <c r="B80" s="11" t="s">
        <v>24</v>
      </c>
      <c r="C80" s="8" t="s">
        <v>251</v>
      </c>
      <c r="D80" s="14" t="s">
        <v>25</v>
      </c>
      <c r="E80" s="8" t="s">
        <v>5</v>
      </c>
      <c r="F80" s="10">
        <v>450</v>
      </c>
      <c r="G80" s="8">
        <v>347.21</v>
      </c>
      <c r="H80" s="11">
        <f t="shared" si="5"/>
        <v>431.34</v>
      </c>
      <c r="I80" s="10">
        <f t="shared" si="6"/>
        <v>156244.5</v>
      </c>
      <c r="J80" s="10">
        <f t="shared" si="20"/>
        <v>194103</v>
      </c>
    </row>
    <row r="81" spans="1:10" ht="33.75" customHeight="1">
      <c r="A81" s="11" t="s">
        <v>195</v>
      </c>
      <c r="B81" s="11" t="s">
        <v>255</v>
      </c>
      <c r="C81" s="8" t="s">
        <v>251</v>
      </c>
      <c r="D81" s="14" t="s">
        <v>256</v>
      </c>
      <c r="E81" s="8" t="s">
        <v>5</v>
      </c>
      <c r="F81" s="10">
        <v>450</v>
      </c>
      <c r="G81" s="8">
        <v>466.6</v>
      </c>
      <c r="H81" s="11">
        <f t="shared" si="5"/>
        <v>579.66</v>
      </c>
      <c r="I81" s="10">
        <f t="shared" si="6"/>
        <v>209970</v>
      </c>
      <c r="J81" s="10">
        <f t="shared" si="20"/>
        <v>260847</v>
      </c>
    </row>
    <row r="82" spans="1:10" ht="33.75" customHeight="1">
      <c r="A82" s="11" t="s">
        <v>196</v>
      </c>
      <c r="B82" s="11" t="s">
        <v>257</v>
      </c>
      <c r="C82" s="8" t="s">
        <v>251</v>
      </c>
      <c r="D82" s="14" t="s">
        <v>258</v>
      </c>
      <c r="E82" s="8" t="s">
        <v>5</v>
      </c>
      <c r="F82" s="10">
        <v>400</v>
      </c>
      <c r="G82" s="8">
        <v>708.28</v>
      </c>
      <c r="H82" s="11">
        <f t="shared" si="5"/>
        <v>879.9</v>
      </c>
      <c r="I82" s="10">
        <f t="shared" si="6"/>
        <v>283312</v>
      </c>
      <c r="J82" s="10">
        <f t="shared" si="20"/>
        <v>351960</v>
      </c>
    </row>
    <row r="83" spans="1:10" ht="33.75" customHeight="1">
      <c r="A83" s="11" t="s">
        <v>197</v>
      </c>
      <c r="B83" s="12" t="s">
        <v>295</v>
      </c>
      <c r="C83" s="8" t="s">
        <v>251</v>
      </c>
      <c r="D83" s="14" t="s">
        <v>331</v>
      </c>
      <c r="E83" s="8" t="s">
        <v>5</v>
      </c>
      <c r="F83" s="10">
        <v>50</v>
      </c>
      <c r="G83" s="8">
        <v>90.06</v>
      </c>
      <c r="H83" s="11">
        <f t="shared" si="5"/>
        <v>111.88</v>
      </c>
      <c r="I83" s="10">
        <f t="shared" si="6"/>
        <v>4503</v>
      </c>
      <c r="J83" s="10">
        <f t="shared" si="20"/>
        <v>5594</v>
      </c>
    </row>
    <row r="84" spans="1:10" ht="33.75" customHeight="1">
      <c r="A84" s="11" t="s">
        <v>198</v>
      </c>
      <c r="B84" s="12" t="s">
        <v>204</v>
      </c>
      <c r="C84" s="8" t="s">
        <v>251</v>
      </c>
      <c r="D84" s="19" t="s">
        <v>203</v>
      </c>
      <c r="E84" s="15" t="s">
        <v>161</v>
      </c>
      <c r="F84" s="9">
        <v>100</v>
      </c>
      <c r="G84" s="11">
        <v>112.03</v>
      </c>
      <c r="H84" s="11">
        <f t="shared" si="5"/>
        <v>139.16999999999999</v>
      </c>
      <c r="I84" s="10">
        <f t="shared" si="6"/>
        <v>11203</v>
      </c>
      <c r="J84" s="11">
        <f>ROUND((F84*H84),2)</f>
        <v>13917</v>
      </c>
    </row>
    <row r="85" spans="1:10" ht="33.75" customHeight="1">
      <c r="A85" s="11" t="s">
        <v>199</v>
      </c>
      <c r="B85" s="11" t="s">
        <v>34</v>
      </c>
      <c r="C85" s="8" t="s">
        <v>251</v>
      </c>
      <c r="D85" s="14" t="s">
        <v>30</v>
      </c>
      <c r="E85" s="8" t="s">
        <v>239</v>
      </c>
      <c r="F85" s="10">
        <v>8</v>
      </c>
      <c r="G85" s="8">
        <v>1324.24</v>
      </c>
      <c r="H85" s="11">
        <f t="shared" si="5"/>
        <v>1645.1</v>
      </c>
      <c r="I85" s="10">
        <f t="shared" si="6"/>
        <v>10593.92</v>
      </c>
      <c r="J85" s="10">
        <f t="shared" ref="J85:J103" si="29">ROUND(H85*F85,2)</f>
        <v>13160.8</v>
      </c>
    </row>
    <row r="86" spans="1:10" ht="33.75" customHeight="1">
      <c r="A86" s="11" t="s">
        <v>254</v>
      </c>
      <c r="B86" s="11" t="s">
        <v>244</v>
      </c>
      <c r="C86" s="8" t="s">
        <v>251</v>
      </c>
      <c r="D86" s="14" t="s">
        <v>31</v>
      </c>
      <c r="E86" s="8" t="s">
        <v>239</v>
      </c>
      <c r="F86" s="10">
        <v>10</v>
      </c>
      <c r="G86" s="8">
        <v>1558.04</v>
      </c>
      <c r="H86" s="11">
        <f t="shared" si="5"/>
        <v>1935.55</v>
      </c>
      <c r="I86" s="10">
        <f t="shared" si="6"/>
        <v>15580.4</v>
      </c>
      <c r="J86" s="10">
        <f t="shared" si="29"/>
        <v>19355.5</v>
      </c>
    </row>
    <row r="87" spans="1:10" ht="33.75" customHeight="1">
      <c r="A87" s="11" t="s">
        <v>259</v>
      </c>
      <c r="B87" s="11" t="s">
        <v>33</v>
      </c>
      <c r="C87" s="8" t="s">
        <v>251</v>
      </c>
      <c r="D87" s="14" t="s">
        <v>32</v>
      </c>
      <c r="E87" s="8" t="s">
        <v>239</v>
      </c>
      <c r="F87" s="10">
        <v>10</v>
      </c>
      <c r="G87" s="8">
        <v>1865.54</v>
      </c>
      <c r="H87" s="11">
        <f t="shared" si="5"/>
        <v>2317.56</v>
      </c>
      <c r="I87" s="10">
        <f t="shared" si="6"/>
        <v>18655.400000000001</v>
      </c>
      <c r="J87" s="10">
        <f t="shared" si="29"/>
        <v>23175.599999999999</v>
      </c>
    </row>
    <row r="88" spans="1:10" ht="33.75" customHeight="1">
      <c r="A88" s="11" t="s">
        <v>260</v>
      </c>
      <c r="B88" s="11" t="s">
        <v>33</v>
      </c>
      <c r="C88" s="8" t="s">
        <v>251</v>
      </c>
      <c r="D88" s="14" t="s">
        <v>336</v>
      </c>
      <c r="E88" s="8" t="s">
        <v>239</v>
      </c>
      <c r="F88" s="10">
        <v>10</v>
      </c>
      <c r="G88" s="8">
        <v>2408.2600000000002</v>
      </c>
      <c r="H88" s="11">
        <f t="shared" si="5"/>
        <v>2991.78</v>
      </c>
      <c r="I88" s="10">
        <f t="shared" si="6"/>
        <v>24082.6</v>
      </c>
      <c r="J88" s="10">
        <f t="shared" si="29"/>
        <v>29917.8</v>
      </c>
    </row>
    <row r="89" spans="1:10" ht="33.75" customHeight="1">
      <c r="A89" s="11" t="s">
        <v>296</v>
      </c>
      <c r="B89" s="11" t="s">
        <v>33</v>
      </c>
      <c r="C89" s="8" t="s">
        <v>251</v>
      </c>
      <c r="D89" s="14" t="s">
        <v>337</v>
      </c>
      <c r="E89" s="8" t="s">
        <v>239</v>
      </c>
      <c r="F89" s="10">
        <v>10</v>
      </c>
      <c r="G89" s="8">
        <v>3027.87</v>
      </c>
      <c r="H89" s="11">
        <f t="shared" si="5"/>
        <v>3761.52</v>
      </c>
      <c r="I89" s="10">
        <f t="shared" ref="I89" si="30">ROUND(G89*F89,2)</f>
        <v>30278.7</v>
      </c>
      <c r="J89" s="10">
        <f t="shared" ref="J89" si="31">ROUND(H89*F89,2)</f>
        <v>37615.199999999997</v>
      </c>
    </row>
    <row r="90" spans="1:10" ht="33.75" customHeight="1">
      <c r="A90" s="11" t="s">
        <v>297</v>
      </c>
      <c r="B90" s="10" t="s">
        <v>41</v>
      </c>
      <c r="C90" s="8" t="s">
        <v>251</v>
      </c>
      <c r="D90" s="14" t="s">
        <v>38</v>
      </c>
      <c r="E90" s="8" t="s">
        <v>239</v>
      </c>
      <c r="F90" s="10">
        <v>140</v>
      </c>
      <c r="G90" s="8">
        <v>1966.9</v>
      </c>
      <c r="H90" s="11">
        <f t="shared" si="5"/>
        <v>2443.48</v>
      </c>
      <c r="I90" s="10">
        <f t="shared" si="6"/>
        <v>275366</v>
      </c>
      <c r="J90" s="10">
        <f t="shared" si="29"/>
        <v>342087.2</v>
      </c>
    </row>
    <row r="91" spans="1:10" ht="33.75" customHeight="1">
      <c r="A91" s="11" t="s">
        <v>298</v>
      </c>
      <c r="B91" s="9" t="s">
        <v>28</v>
      </c>
      <c r="C91" s="8" t="s">
        <v>251</v>
      </c>
      <c r="D91" s="14" t="s">
        <v>39</v>
      </c>
      <c r="E91" s="8" t="s">
        <v>239</v>
      </c>
      <c r="F91" s="10">
        <v>100</v>
      </c>
      <c r="G91" s="8">
        <v>817.7</v>
      </c>
      <c r="H91" s="11">
        <f t="shared" si="5"/>
        <v>1015.83</v>
      </c>
      <c r="I91" s="10">
        <f t="shared" si="6"/>
        <v>81770</v>
      </c>
      <c r="J91" s="10">
        <f t="shared" si="29"/>
        <v>101583</v>
      </c>
    </row>
    <row r="92" spans="1:10" ht="33.75" customHeight="1">
      <c r="A92" s="11" t="s">
        <v>299</v>
      </c>
      <c r="B92" s="11" t="s">
        <v>29</v>
      </c>
      <c r="C92" s="8" t="s">
        <v>251</v>
      </c>
      <c r="D92" s="14" t="s">
        <v>40</v>
      </c>
      <c r="E92" s="8" t="s">
        <v>239</v>
      </c>
      <c r="F92" s="10">
        <v>50</v>
      </c>
      <c r="G92" s="8">
        <v>1428.43</v>
      </c>
      <c r="H92" s="11">
        <f t="shared" si="5"/>
        <v>1774.54</v>
      </c>
      <c r="I92" s="10">
        <f t="shared" si="6"/>
        <v>71421.5</v>
      </c>
      <c r="J92" s="10">
        <f t="shared" si="29"/>
        <v>88727</v>
      </c>
    </row>
    <row r="93" spans="1:10" ht="33.75" customHeight="1">
      <c r="A93" s="11" t="s">
        <v>300</v>
      </c>
      <c r="B93" s="8" t="s">
        <v>19</v>
      </c>
      <c r="C93" s="8" t="s">
        <v>250</v>
      </c>
      <c r="D93" s="30" t="s">
        <v>236</v>
      </c>
      <c r="E93" s="8" t="s">
        <v>239</v>
      </c>
      <c r="F93" s="8">
        <v>4</v>
      </c>
      <c r="G93" s="8">
        <v>1179.8800000000001</v>
      </c>
      <c r="H93" s="34">
        <f t="shared" si="5"/>
        <v>1465.76</v>
      </c>
      <c r="I93" s="8">
        <f t="shared" si="6"/>
        <v>4719.5200000000004</v>
      </c>
      <c r="J93" s="8">
        <f t="shared" si="29"/>
        <v>5863.04</v>
      </c>
    </row>
    <row r="94" spans="1:10" ht="33.75" customHeight="1">
      <c r="A94" s="11" t="s">
        <v>301</v>
      </c>
      <c r="B94" s="8" t="s">
        <v>18</v>
      </c>
      <c r="C94" s="8" t="s">
        <v>250</v>
      </c>
      <c r="D94" s="30" t="s">
        <v>235</v>
      </c>
      <c r="E94" s="8" t="s">
        <v>239</v>
      </c>
      <c r="F94" s="8">
        <v>5</v>
      </c>
      <c r="G94" s="8">
        <v>1646</v>
      </c>
      <c r="H94" s="34">
        <f t="shared" si="5"/>
        <v>2044.83</v>
      </c>
      <c r="I94" s="8">
        <f t="shared" si="6"/>
        <v>8230</v>
      </c>
      <c r="J94" s="8">
        <f t="shared" si="29"/>
        <v>10224.15</v>
      </c>
    </row>
    <row r="95" spans="1:10" ht="33.75" customHeight="1">
      <c r="A95" s="11" t="s">
        <v>302</v>
      </c>
      <c r="B95" s="8" t="s">
        <v>92</v>
      </c>
      <c r="C95" s="8" t="s">
        <v>250</v>
      </c>
      <c r="D95" s="30" t="s">
        <v>234</v>
      </c>
      <c r="E95" s="8" t="s">
        <v>239</v>
      </c>
      <c r="F95" s="8">
        <v>5</v>
      </c>
      <c r="G95" s="8">
        <v>2142.2600000000002</v>
      </c>
      <c r="H95" s="34">
        <f t="shared" si="5"/>
        <v>2661.33</v>
      </c>
      <c r="I95" s="8">
        <f t="shared" si="6"/>
        <v>10711.3</v>
      </c>
      <c r="J95" s="8">
        <f t="shared" si="29"/>
        <v>13306.65</v>
      </c>
    </row>
    <row r="96" spans="1:10" ht="33.75" customHeight="1">
      <c r="A96" s="11" t="s">
        <v>303</v>
      </c>
      <c r="B96" s="8" t="s">
        <v>50</v>
      </c>
      <c r="C96" s="8" t="s">
        <v>251</v>
      </c>
      <c r="D96" s="30" t="s">
        <v>51</v>
      </c>
      <c r="E96" s="8" t="s">
        <v>7</v>
      </c>
      <c r="F96" s="8">
        <v>800</v>
      </c>
      <c r="G96" s="8">
        <v>7.69</v>
      </c>
      <c r="H96" s="34">
        <f t="shared" si="5"/>
        <v>9.5500000000000007</v>
      </c>
      <c r="I96" s="8">
        <f t="shared" si="6"/>
        <v>6152</v>
      </c>
      <c r="J96" s="8">
        <f t="shared" si="29"/>
        <v>7640</v>
      </c>
    </row>
    <row r="97" spans="1:10" ht="33.75" customHeight="1">
      <c r="A97" s="11" t="s">
        <v>304</v>
      </c>
      <c r="B97" s="8" t="s">
        <v>42</v>
      </c>
      <c r="C97" s="8" t="s">
        <v>251</v>
      </c>
      <c r="D97" s="30" t="s">
        <v>43</v>
      </c>
      <c r="E97" s="8" t="s">
        <v>239</v>
      </c>
      <c r="F97" s="8">
        <v>5</v>
      </c>
      <c r="G97" s="8">
        <v>719.73</v>
      </c>
      <c r="H97" s="34">
        <f t="shared" si="5"/>
        <v>894.12</v>
      </c>
      <c r="I97" s="8">
        <f t="shared" si="6"/>
        <v>3598.65</v>
      </c>
      <c r="J97" s="8">
        <f t="shared" si="29"/>
        <v>4470.6000000000004</v>
      </c>
    </row>
    <row r="98" spans="1:10" ht="33.75" customHeight="1">
      <c r="A98" s="11" t="s">
        <v>305</v>
      </c>
      <c r="B98" s="8" t="s">
        <v>47</v>
      </c>
      <c r="C98" s="8" t="s">
        <v>251</v>
      </c>
      <c r="D98" s="30" t="s">
        <v>44</v>
      </c>
      <c r="E98" s="8" t="s">
        <v>239</v>
      </c>
      <c r="F98" s="8">
        <v>2</v>
      </c>
      <c r="G98" s="8">
        <v>802.09</v>
      </c>
      <c r="H98" s="34">
        <f t="shared" si="5"/>
        <v>996.44</v>
      </c>
      <c r="I98" s="8">
        <f t="shared" si="6"/>
        <v>1604.18</v>
      </c>
      <c r="J98" s="8">
        <f t="shared" si="29"/>
        <v>1992.88</v>
      </c>
    </row>
    <row r="99" spans="1:10" ht="33.75" customHeight="1">
      <c r="A99" s="11" t="s">
        <v>306</v>
      </c>
      <c r="B99" s="8" t="s">
        <v>48</v>
      </c>
      <c r="C99" s="8" t="s">
        <v>251</v>
      </c>
      <c r="D99" s="30" t="s">
        <v>45</v>
      </c>
      <c r="E99" s="8" t="s">
        <v>239</v>
      </c>
      <c r="F99" s="8">
        <v>2</v>
      </c>
      <c r="G99" s="8">
        <v>952.22</v>
      </c>
      <c r="H99" s="34">
        <f t="shared" si="5"/>
        <v>1182.94</v>
      </c>
      <c r="I99" s="8">
        <f t="shared" si="6"/>
        <v>1904.44</v>
      </c>
      <c r="J99" s="8">
        <f t="shared" si="29"/>
        <v>2365.88</v>
      </c>
    </row>
    <row r="100" spans="1:10" ht="33.75" customHeight="1">
      <c r="A100" s="11" t="s">
        <v>307</v>
      </c>
      <c r="B100" s="8" t="s">
        <v>49</v>
      </c>
      <c r="C100" s="8" t="s">
        <v>251</v>
      </c>
      <c r="D100" s="51" t="s">
        <v>46</v>
      </c>
      <c r="E100" s="8" t="s">
        <v>239</v>
      </c>
      <c r="F100" s="8">
        <v>2</v>
      </c>
      <c r="G100" s="8">
        <v>1131.72</v>
      </c>
      <c r="H100" s="34">
        <f t="shared" si="5"/>
        <v>1405.94</v>
      </c>
      <c r="I100" s="8">
        <f t="shared" si="6"/>
        <v>2263.44</v>
      </c>
      <c r="J100" s="8">
        <f t="shared" si="29"/>
        <v>2811.88</v>
      </c>
    </row>
    <row r="101" spans="1:10" ht="33.75" customHeight="1">
      <c r="A101" s="11" t="s">
        <v>308</v>
      </c>
      <c r="B101" s="34" t="s">
        <v>339</v>
      </c>
      <c r="C101" s="8" t="s">
        <v>251</v>
      </c>
      <c r="D101" s="30" t="s">
        <v>338</v>
      </c>
      <c r="E101" s="8" t="s">
        <v>5</v>
      </c>
      <c r="F101" s="8">
        <v>41</v>
      </c>
      <c r="G101" s="8">
        <v>403.38</v>
      </c>
      <c r="H101" s="34">
        <f t="shared" si="5"/>
        <v>501.12</v>
      </c>
      <c r="I101" s="8">
        <f t="shared" si="6"/>
        <v>16538.580000000002</v>
      </c>
      <c r="J101" s="8">
        <f t="shared" si="29"/>
        <v>20545.919999999998</v>
      </c>
    </row>
    <row r="102" spans="1:10" ht="33.75" customHeight="1">
      <c r="A102" s="11" t="s">
        <v>309</v>
      </c>
      <c r="B102" s="17" t="s">
        <v>37</v>
      </c>
      <c r="C102" s="8" t="s">
        <v>251</v>
      </c>
      <c r="D102" s="18" t="s">
        <v>36</v>
      </c>
      <c r="E102" s="8" t="s">
        <v>207</v>
      </c>
      <c r="F102" s="8">
        <v>1000</v>
      </c>
      <c r="G102" s="8">
        <v>37.86</v>
      </c>
      <c r="H102" s="34">
        <f t="shared" si="5"/>
        <v>47.03</v>
      </c>
      <c r="I102" s="8">
        <f t="shared" si="6"/>
        <v>37860</v>
      </c>
      <c r="J102" s="8">
        <f t="shared" si="29"/>
        <v>47030</v>
      </c>
    </row>
    <row r="103" spans="1:10" ht="33.75" customHeight="1">
      <c r="A103" s="11" t="s">
        <v>310</v>
      </c>
      <c r="B103" s="28">
        <v>96995</v>
      </c>
      <c r="C103" s="8" t="s">
        <v>261</v>
      </c>
      <c r="D103" s="51" t="s">
        <v>231</v>
      </c>
      <c r="E103" s="8" t="s">
        <v>207</v>
      </c>
      <c r="F103" s="8">
        <v>1000</v>
      </c>
      <c r="G103" s="8">
        <v>35.69</v>
      </c>
      <c r="H103" s="34">
        <f t="shared" si="5"/>
        <v>44.34</v>
      </c>
      <c r="I103" s="8">
        <f t="shared" si="6"/>
        <v>35690</v>
      </c>
      <c r="J103" s="8">
        <f t="shared" si="29"/>
        <v>44340</v>
      </c>
    </row>
    <row r="104" spans="1:10" ht="33.75" customHeight="1">
      <c r="A104" s="11" t="s">
        <v>311</v>
      </c>
      <c r="B104" s="28" t="s">
        <v>314</v>
      </c>
      <c r="C104" s="8" t="s">
        <v>251</v>
      </c>
      <c r="D104" s="51" t="s">
        <v>340</v>
      </c>
      <c r="E104" s="8" t="s">
        <v>207</v>
      </c>
      <c r="F104" s="8">
        <v>1000</v>
      </c>
      <c r="G104" s="8">
        <v>31.44</v>
      </c>
      <c r="H104" s="34">
        <f t="shared" ref="H104" si="32">ROUND(G104*1.2423,2)</f>
        <v>39.06</v>
      </c>
      <c r="I104" s="8">
        <f t="shared" ref="I104" si="33">ROUND(G104*F104,2)</f>
        <v>31440</v>
      </c>
      <c r="J104" s="8">
        <f t="shared" ref="J104" si="34">ROUND(H104*F104,2)</f>
        <v>39060</v>
      </c>
    </row>
    <row r="105" spans="1:10" ht="56.25" customHeight="1">
      <c r="A105" s="11" t="s">
        <v>312</v>
      </c>
      <c r="B105" s="28">
        <v>93375</v>
      </c>
      <c r="C105" s="8" t="s">
        <v>261</v>
      </c>
      <c r="D105" s="30" t="s">
        <v>341</v>
      </c>
      <c r="E105" s="8" t="s">
        <v>207</v>
      </c>
      <c r="F105" s="8">
        <v>5000</v>
      </c>
      <c r="G105" s="8">
        <v>14.28</v>
      </c>
      <c r="H105" s="34">
        <f t="shared" ref="H105:H106" si="35">ROUND(G105*1.2423,2)</f>
        <v>17.739999999999998</v>
      </c>
      <c r="I105" s="8">
        <f t="shared" ref="I105:I106" si="36">ROUND(G105*F105,2)</f>
        <v>71400</v>
      </c>
      <c r="J105" s="8">
        <f t="shared" ref="J105:J106" si="37">ROUND(H105*F105,2)</f>
        <v>88700</v>
      </c>
    </row>
    <row r="106" spans="1:10" ht="56.25" customHeight="1">
      <c r="A106" s="11" t="s">
        <v>313</v>
      </c>
      <c r="B106" s="28">
        <v>93376</v>
      </c>
      <c r="C106" s="8" t="s">
        <v>261</v>
      </c>
      <c r="D106" s="30" t="s">
        <v>342</v>
      </c>
      <c r="E106" s="8" t="s">
        <v>207</v>
      </c>
      <c r="F106" s="8">
        <v>4000</v>
      </c>
      <c r="G106" s="8">
        <v>11.6</v>
      </c>
      <c r="H106" s="34">
        <f t="shared" si="35"/>
        <v>14.41</v>
      </c>
      <c r="I106" s="8">
        <f t="shared" si="36"/>
        <v>46400</v>
      </c>
      <c r="J106" s="8">
        <f t="shared" si="37"/>
        <v>57640</v>
      </c>
    </row>
    <row r="107" spans="1:10" ht="22.5" customHeight="1">
      <c r="A107" s="24">
        <v>8</v>
      </c>
      <c r="B107" s="22"/>
      <c r="C107" s="25"/>
      <c r="D107" s="23" t="s">
        <v>200</v>
      </c>
      <c r="E107" s="22"/>
      <c r="F107" s="22"/>
      <c r="G107" s="22"/>
      <c r="H107" s="25"/>
      <c r="I107" s="25">
        <f>SUM(I108:I112)</f>
        <v>88308.35</v>
      </c>
      <c r="J107" s="25">
        <f>SUM(J108:J112)</f>
        <v>109702.65</v>
      </c>
    </row>
    <row r="108" spans="1:10" ht="33.75" customHeight="1">
      <c r="A108" s="11" t="s">
        <v>153</v>
      </c>
      <c r="B108" s="12" t="s">
        <v>201</v>
      </c>
      <c r="C108" s="8" t="s">
        <v>251</v>
      </c>
      <c r="D108" s="14" t="s">
        <v>160</v>
      </c>
      <c r="E108" s="15" t="s">
        <v>161</v>
      </c>
      <c r="F108" s="11">
        <v>500</v>
      </c>
      <c r="G108" s="11">
        <v>19.489999999999998</v>
      </c>
      <c r="H108" s="11">
        <f t="shared" ref="H108:H112" si="38">ROUND(G108*1.2423,2)</f>
        <v>24.21</v>
      </c>
      <c r="I108" s="10">
        <f t="shared" si="6"/>
        <v>9745</v>
      </c>
      <c r="J108" s="11">
        <f>ROUND((F108*H108),2)</f>
        <v>12105</v>
      </c>
    </row>
    <row r="109" spans="1:10" ht="33.75" customHeight="1">
      <c r="A109" s="11" t="s">
        <v>212</v>
      </c>
      <c r="B109" s="12" t="s">
        <v>202</v>
      </c>
      <c r="C109" s="8" t="s">
        <v>251</v>
      </c>
      <c r="D109" s="14" t="s">
        <v>162</v>
      </c>
      <c r="E109" s="15" t="s">
        <v>5</v>
      </c>
      <c r="F109" s="11">
        <v>500</v>
      </c>
      <c r="G109" s="11">
        <v>20.86</v>
      </c>
      <c r="H109" s="11">
        <f t="shared" si="38"/>
        <v>25.91</v>
      </c>
      <c r="I109" s="10">
        <f t="shared" si="6"/>
        <v>10430</v>
      </c>
      <c r="J109" s="11">
        <f>ROUND((F109*H109),2)</f>
        <v>12955</v>
      </c>
    </row>
    <row r="110" spans="1:10" ht="33.75" customHeight="1">
      <c r="A110" s="11" t="s">
        <v>213</v>
      </c>
      <c r="B110" s="12" t="s">
        <v>209</v>
      </c>
      <c r="C110" s="8" t="s">
        <v>251</v>
      </c>
      <c r="D110" s="14" t="s">
        <v>205</v>
      </c>
      <c r="E110" s="15" t="s">
        <v>5</v>
      </c>
      <c r="F110" s="11">
        <v>500</v>
      </c>
      <c r="G110" s="11">
        <v>43.21</v>
      </c>
      <c r="H110" s="11">
        <f t="shared" si="38"/>
        <v>53.68</v>
      </c>
      <c r="I110" s="10">
        <f t="shared" ref="I110:I112" si="39">ROUND(G110*F110,2)</f>
        <v>21605</v>
      </c>
      <c r="J110" s="11">
        <f>ROUND((F110*H110),2)</f>
        <v>26840</v>
      </c>
    </row>
    <row r="111" spans="1:10" ht="33.75" customHeight="1">
      <c r="A111" s="11" t="s">
        <v>214</v>
      </c>
      <c r="B111" s="52" t="s">
        <v>20</v>
      </c>
      <c r="C111" s="8" t="s">
        <v>251</v>
      </c>
      <c r="D111" s="53" t="s">
        <v>21</v>
      </c>
      <c r="E111" s="50" t="s">
        <v>239</v>
      </c>
      <c r="F111" s="52">
        <v>75</v>
      </c>
      <c r="G111" s="50">
        <v>398.17</v>
      </c>
      <c r="H111" s="11">
        <f t="shared" si="38"/>
        <v>494.65</v>
      </c>
      <c r="I111" s="10">
        <f t="shared" si="39"/>
        <v>29862.75</v>
      </c>
      <c r="J111" s="10">
        <f>ROUND(H111*F111,2)</f>
        <v>37098.75</v>
      </c>
    </row>
    <row r="112" spans="1:10" ht="36.75" customHeight="1">
      <c r="A112" s="34" t="s">
        <v>215</v>
      </c>
      <c r="B112" s="28">
        <v>73607</v>
      </c>
      <c r="C112" s="8" t="s">
        <v>261</v>
      </c>
      <c r="D112" s="30" t="s">
        <v>243</v>
      </c>
      <c r="E112" s="8" t="s">
        <v>239</v>
      </c>
      <c r="F112" s="8">
        <v>210</v>
      </c>
      <c r="G112" s="8">
        <v>79.36</v>
      </c>
      <c r="H112" s="34">
        <f t="shared" si="38"/>
        <v>98.59</v>
      </c>
      <c r="I112" s="8">
        <f t="shared" si="39"/>
        <v>16665.599999999999</v>
      </c>
      <c r="J112" s="8">
        <f>ROUND(H112*F112,2)</f>
        <v>20703.900000000001</v>
      </c>
    </row>
    <row r="113" spans="1:10" ht="22.5" customHeight="1">
      <c r="A113" s="24">
        <v>9</v>
      </c>
      <c r="B113" s="22"/>
      <c r="C113" s="25"/>
      <c r="D113" s="23" t="s">
        <v>216</v>
      </c>
      <c r="E113" s="22"/>
      <c r="F113" s="22"/>
      <c r="G113" s="22"/>
      <c r="H113" s="25"/>
      <c r="I113" s="25">
        <f>SUM(I114:I116)</f>
        <v>33521.39</v>
      </c>
      <c r="J113" s="25">
        <f>SUM(J114:J116)</f>
        <v>41646.11</v>
      </c>
    </row>
    <row r="114" spans="1:10" ht="33.75" customHeight="1">
      <c r="A114" s="11" t="s">
        <v>217</v>
      </c>
      <c r="B114" s="9" t="s">
        <v>210</v>
      </c>
      <c r="C114" s="8" t="s">
        <v>251</v>
      </c>
      <c r="D114" s="19" t="s">
        <v>206</v>
      </c>
      <c r="E114" s="15" t="s">
        <v>207</v>
      </c>
      <c r="F114" s="11">
        <v>52</v>
      </c>
      <c r="G114" s="11">
        <v>16.97</v>
      </c>
      <c r="H114" s="11">
        <f t="shared" ref="H114:H116" si="40">ROUND(G114*1.2423,2)</f>
        <v>21.08</v>
      </c>
      <c r="I114" s="10">
        <f t="shared" ref="I114:I116" si="41">ROUND(G114*F114,2)</f>
        <v>882.44</v>
      </c>
      <c r="J114" s="11">
        <f>ROUND((F114*H114),2)</f>
        <v>1096.1600000000001</v>
      </c>
    </row>
    <row r="115" spans="1:10" ht="33.75" customHeight="1">
      <c r="A115" s="11" t="s">
        <v>164</v>
      </c>
      <c r="B115" s="12" t="s">
        <v>211</v>
      </c>
      <c r="C115" s="8" t="s">
        <v>251</v>
      </c>
      <c r="D115" s="14" t="s">
        <v>208</v>
      </c>
      <c r="E115" s="15" t="s">
        <v>65</v>
      </c>
      <c r="F115" s="11">
        <v>750</v>
      </c>
      <c r="G115" s="11">
        <v>39.729999999999997</v>
      </c>
      <c r="H115" s="11">
        <f t="shared" si="40"/>
        <v>49.36</v>
      </c>
      <c r="I115" s="10">
        <f t="shared" si="41"/>
        <v>29797.5</v>
      </c>
      <c r="J115" s="11">
        <f>ROUND((F115*H115),2)</f>
        <v>37020</v>
      </c>
    </row>
    <row r="116" spans="1:10" ht="33.75" customHeight="1">
      <c r="A116" s="34" t="s">
        <v>218</v>
      </c>
      <c r="B116" s="8" t="s">
        <v>96</v>
      </c>
      <c r="C116" s="8" t="s">
        <v>250</v>
      </c>
      <c r="D116" s="51" t="s">
        <v>237</v>
      </c>
      <c r="E116" s="8" t="s">
        <v>239</v>
      </c>
      <c r="F116" s="8">
        <v>15</v>
      </c>
      <c r="G116" s="8">
        <v>189.43</v>
      </c>
      <c r="H116" s="34">
        <f t="shared" si="40"/>
        <v>235.33</v>
      </c>
      <c r="I116" s="8">
        <f t="shared" si="41"/>
        <v>2841.45</v>
      </c>
      <c r="J116" s="8">
        <f>ROUND(H116*F116,2)</f>
        <v>3529.95</v>
      </c>
    </row>
    <row r="117" spans="1:10" ht="22.5" customHeight="1">
      <c r="A117" s="24">
        <v>10</v>
      </c>
      <c r="B117" s="22"/>
      <c r="C117" s="25"/>
      <c r="D117" s="23" t="s">
        <v>219</v>
      </c>
      <c r="E117" s="22"/>
      <c r="F117" s="22"/>
      <c r="G117" s="22"/>
      <c r="H117" s="25"/>
      <c r="I117" s="25">
        <f>SUM(I118:I124)</f>
        <v>869320.6</v>
      </c>
      <c r="J117" s="25">
        <f>SUM(J118:J124)</f>
        <v>1079958.4000000001</v>
      </c>
    </row>
    <row r="118" spans="1:10" ht="42" customHeight="1">
      <c r="A118" s="20" t="s">
        <v>220</v>
      </c>
      <c r="B118" s="48">
        <v>94885</v>
      </c>
      <c r="C118" s="8" t="s">
        <v>261</v>
      </c>
      <c r="D118" s="49" t="s">
        <v>246</v>
      </c>
      <c r="E118" s="50" t="s">
        <v>5</v>
      </c>
      <c r="F118" s="50">
        <v>280</v>
      </c>
      <c r="G118" s="50">
        <v>92.69</v>
      </c>
      <c r="H118" s="34">
        <f t="shared" ref="H118:H123" si="42">ROUND(G118*1.2423,2)</f>
        <v>115.15</v>
      </c>
      <c r="I118" s="8">
        <f t="shared" ref="I118:I123" si="43">ROUND(G118*F118,2)</f>
        <v>25953.200000000001</v>
      </c>
      <c r="J118" s="34">
        <f t="shared" ref="J118:J123" si="44">ROUND((F118*H118),2)</f>
        <v>32242</v>
      </c>
    </row>
    <row r="119" spans="1:10" ht="42" customHeight="1">
      <c r="A119" s="20" t="s">
        <v>221</v>
      </c>
      <c r="B119" s="48">
        <v>94887</v>
      </c>
      <c r="C119" s="8" t="s">
        <v>261</v>
      </c>
      <c r="D119" s="49" t="s">
        <v>247</v>
      </c>
      <c r="E119" s="50" t="s">
        <v>5</v>
      </c>
      <c r="F119" s="50">
        <v>480</v>
      </c>
      <c r="G119" s="50">
        <v>110.06</v>
      </c>
      <c r="H119" s="34">
        <f t="shared" si="42"/>
        <v>136.72999999999999</v>
      </c>
      <c r="I119" s="8">
        <f t="shared" si="43"/>
        <v>52828.800000000003</v>
      </c>
      <c r="J119" s="34">
        <f t="shared" si="44"/>
        <v>65630.399999999994</v>
      </c>
    </row>
    <row r="120" spans="1:10" ht="42" customHeight="1">
      <c r="A120" s="20" t="s">
        <v>222</v>
      </c>
      <c r="B120" s="48">
        <v>90723</v>
      </c>
      <c r="C120" s="8" t="s">
        <v>261</v>
      </c>
      <c r="D120" s="49" t="s">
        <v>245</v>
      </c>
      <c r="E120" s="50" t="s">
        <v>5</v>
      </c>
      <c r="F120" s="50">
        <v>480</v>
      </c>
      <c r="G120" s="50">
        <v>459.58</v>
      </c>
      <c r="H120" s="34">
        <f t="shared" si="42"/>
        <v>570.94000000000005</v>
      </c>
      <c r="I120" s="8">
        <f t="shared" si="43"/>
        <v>220598.39999999999</v>
      </c>
      <c r="J120" s="34">
        <f>ROUND((F120*H120),2)</f>
        <v>274051.20000000001</v>
      </c>
    </row>
    <row r="121" spans="1:10" ht="42" customHeight="1">
      <c r="A121" s="20" t="s">
        <v>223</v>
      </c>
      <c r="B121" s="48">
        <v>94891</v>
      </c>
      <c r="C121" s="8" t="s">
        <v>261</v>
      </c>
      <c r="D121" s="49" t="s">
        <v>248</v>
      </c>
      <c r="E121" s="50" t="s">
        <v>5</v>
      </c>
      <c r="F121" s="50">
        <v>280</v>
      </c>
      <c r="G121" s="50">
        <v>649.54</v>
      </c>
      <c r="H121" s="34">
        <f t="shared" si="42"/>
        <v>806.92</v>
      </c>
      <c r="I121" s="8">
        <f t="shared" si="43"/>
        <v>181871.2</v>
      </c>
      <c r="J121" s="34">
        <f t="shared" si="44"/>
        <v>225937.6</v>
      </c>
    </row>
    <row r="122" spans="1:10" ht="42" customHeight="1">
      <c r="A122" s="20" t="s">
        <v>224</v>
      </c>
      <c r="B122" s="48">
        <v>94895</v>
      </c>
      <c r="C122" s="8" t="s">
        <v>261</v>
      </c>
      <c r="D122" s="49" t="s">
        <v>249</v>
      </c>
      <c r="E122" s="50" t="s">
        <v>5</v>
      </c>
      <c r="F122" s="50">
        <v>280</v>
      </c>
      <c r="G122" s="50">
        <v>865.88</v>
      </c>
      <c r="H122" s="34">
        <f t="shared" si="42"/>
        <v>1075.68</v>
      </c>
      <c r="I122" s="8">
        <f t="shared" si="43"/>
        <v>242446.4</v>
      </c>
      <c r="J122" s="34">
        <f t="shared" si="44"/>
        <v>301190.40000000002</v>
      </c>
    </row>
    <row r="123" spans="1:10" ht="42" customHeight="1">
      <c r="A123" s="20" t="s">
        <v>225</v>
      </c>
      <c r="B123" s="48">
        <v>94897</v>
      </c>
      <c r="C123" s="8" t="s">
        <v>261</v>
      </c>
      <c r="D123" s="49" t="s">
        <v>262</v>
      </c>
      <c r="E123" s="50" t="s">
        <v>5</v>
      </c>
      <c r="F123" s="50">
        <v>100</v>
      </c>
      <c r="G123" s="50">
        <v>1345.99</v>
      </c>
      <c r="H123" s="34">
        <f t="shared" si="42"/>
        <v>1672.12</v>
      </c>
      <c r="I123" s="8">
        <f t="shared" si="43"/>
        <v>134599</v>
      </c>
      <c r="J123" s="34">
        <f t="shared" si="44"/>
        <v>167212</v>
      </c>
    </row>
    <row r="124" spans="1:10" ht="42" customHeight="1">
      <c r="A124" s="20" t="s">
        <v>263</v>
      </c>
      <c r="B124" s="50" t="s">
        <v>97</v>
      </c>
      <c r="C124" s="8" t="s">
        <v>251</v>
      </c>
      <c r="D124" s="54" t="s">
        <v>98</v>
      </c>
      <c r="E124" s="50" t="s">
        <v>5</v>
      </c>
      <c r="F124" s="50">
        <v>280</v>
      </c>
      <c r="G124" s="50">
        <v>39.369999999999997</v>
      </c>
      <c r="H124" s="34">
        <f t="shared" ref="H124" si="45">ROUND(G124*1.2423,2)</f>
        <v>48.91</v>
      </c>
      <c r="I124" s="8">
        <f t="shared" ref="I124" si="46">ROUND(G124*F124,2)</f>
        <v>11023.6</v>
      </c>
      <c r="J124" s="8">
        <f t="shared" ref="J124" si="47">ROUND(H124*F124,2)</f>
        <v>13694.8</v>
      </c>
    </row>
    <row r="125" spans="1:10" ht="12.75" customHeight="1">
      <c r="A125" s="37"/>
      <c r="B125" s="41"/>
      <c r="C125" s="41"/>
      <c r="D125" s="41"/>
      <c r="E125" s="41"/>
      <c r="F125" s="38"/>
      <c r="G125" s="37" t="s">
        <v>226</v>
      </c>
      <c r="H125" s="38"/>
      <c r="I125" s="35">
        <f>I2+I4+I17+I27+I30+I35+I47+I107+I113+I117</f>
        <v>5722487.3604599992</v>
      </c>
      <c r="J125" s="35">
        <f>J2+J4+J17+J27+J30+J35+J47+J107+J113+J117</f>
        <v>7109047.8099999996</v>
      </c>
    </row>
    <row r="126" spans="1:10" ht="15.75" thickBot="1">
      <c r="A126" s="39"/>
      <c r="B126" s="42"/>
      <c r="C126" s="42"/>
      <c r="D126" s="42"/>
      <c r="E126" s="42"/>
      <c r="F126" s="40"/>
      <c r="G126" s="39"/>
      <c r="H126" s="40"/>
      <c r="I126" s="36"/>
      <c r="J126" s="36"/>
    </row>
    <row r="127" spans="1:10" ht="51" customHeight="1" thickBot="1">
      <c r="A127" s="55"/>
      <c r="B127" s="56"/>
      <c r="C127" s="57"/>
      <c r="D127" s="58"/>
      <c r="E127" s="58"/>
      <c r="F127" s="58"/>
      <c r="G127" s="59"/>
      <c r="H127" s="59"/>
      <c r="I127" s="60"/>
      <c r="J127" s="61"/>
    </row>
    <row r="128" spans="1:10">
      <c r="A128" s="62"/>
      <c r="B128" s="63"/>
      <c r="C128" s="63"/>
      <c r="D128" s="64" t="s">
        <v>240</v>
      </c>
      <c r="E128" s="64"/>
      <c r="F128" s="64"/>
      <c r="G128" s="63"/>
      <c r="H128" s="63"/>
      <c r="I128" s="63"/>
      <c r="J128" s="65"/>
    </row>
    <row r="129" spans="1:10">
      <c r="A129" s="66"/>
      <c r="B129" s="67"/>
      <c r="C129" s="67"/>
      <c r="D129" s="68" t="s">
        <v>241</v>
      </c>
      <c r="E129" s="68"/>
      <c r="F129" s="68"/>
      <c r="G129" s="67"/>
      <c r="H129" s="67"/>
      <c r="I129" s="67"/>
      <c r="J129" s="69"/>
    </row>
    <row r="130" spans="1:10" ht="15.75" thickBot="1">
      <c r="A130" s="70"/>
      <c r="B130" s="71"/>
      <c r="C130" s="71"/>
      <c r="D130" s="72" t="s">
        <v>242</v>
      </c>
      <c r="E130" s="72"/>
      <c r="F130" s="72"/>
      <c r="G130" s="73"/>
      <c r="H130" s="73"/>
      <c r="I130" s="73"/>
      <c r="J130" s="74"/>
    </row>
    <row r="134" spans="1:10">
      <c r="B134" s="76"/>
      <c r="C134" s="77"/>
      <c r="D134" s="76"/>
      <c r="E134" s="77"/>
      <c r="F134" s="77"/>
      <c r="G134" s="77"/>
      <c r="H134" s="76"/>
      <c r="I134" s="76"/>
      <c r="J134" s="76"/>
    </row>
    <row r="135" spans="1:10">
      <c r="A135" s="3"/>
      <c r="B135" s="1"/>
      <c r="C135" s="2"/>
      <c r="D135" s="78"/>
      <c r="E135" s="79"/>
      <c r="F135" s="80"/>
      <c r="G135" s="81"/>
      <c r="H135" s="82"/>
      <c r="I135" s="83"/>
      <c r="J135" s="83"/>
    </row>
    <row r="136" spans="1:10">
      <c r="B136" s="76"/>
      <c r="C136" s="77"/>
      <c r="D136" s="76"/>
      <c r="E136" s="77"/>
      <c r="F136" s="77"/>
      <c r="G136" s="77"/>
      <c r="H136" s="76"/>
      <c r="I136" s="76"/>
      <c r="J136" s="76"/>
    </row>
    <row r="137" spans="1:10">
      <c r="B137" s="76"/>
      <c r="C137" s="77"/>
      <c r="D137" s="76"/>
      <c r="E137" s="77"/>
      <c r="F137" s="77"/>
      <c r="G137" s="77"/>
      <c r="H137" s="76"/>
      <c r="I137" s="76"/>
      <c r="J137" s="76"/>
    </row>
    <row r="138" spans="1:10">
      <c r="B138" s="76"/>
      <c r="C138" s="77"/>
      <c r="D138" s="76"/>
      <c r="E138" s="77"/>
      <c r="F138" s="77"/>
      <c r="G138" s="77"/>
      <c r="H138" s="76"/>
      <c r="I138" s="76"/>
      <c r="J138" s="76"/>
    </row>
  </sheetData>
  <mergeCells count="8">
    <mergeCell ref="D130:F130"/>
    <mergeCell ref="J125:J126"/>
    <mergeCell ref="I125:I126"/>
    <mergeCell ref="G125:H126"/>
    <mergeCell ref="A125:F126"/>
    <mergeCell ref="D127:F127"/>
    <mergeCell ref="D128:F128"/>
    <mergeCell ref="D129:F129"/>
  </mergeCells>
  <printOptions horizontalCentered="1" verticalCentered="1" headings="1"/>
  <pageMargins left="0" right="0" top="1.5748031496062993" bottom="1.3779527559055118" header="0" footer="0"/>
  <pageSetup paperSize="9" scale="89" orientation="landscape" r:id="rId1"/>
  <headerFooter>
    <oddHeader>&amp;L&amp;G&amp;C&amp;"Arial,Normal"&amp;14DRENAGEM E CAPTAÇÃO DE ÁGUAS PLUVIAIS&amp;R&amp;14</oddHeader>
    <oddFooter>&amp;L&amp;G&amp;R&amp;P/&amp;N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Drenagem Cap. Águas Pluviais</vt:lpstr>
      <vt:lpstr>'Drenagem Cap. Águas Pluviais'!Area_de_impressao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cristina.lanna</dc:creator>
  <cp:lastModifiedBy>Derek.Rosa</cp:lastModifiedBy>
  <cp:lastPrinted>2019-08-05T16:29:42Z</cp:lastPrinted>
  <dcterms:created xsi:type="dcterms:W3CDTF">2017-02-13T13:36:42Z</dcterms:created>
  <dcterms:modified xsi:type="dcterms:W3CDTF">2019-09-23T15:44:00Z</dcterms:modified>
</cp:coreProperties>
</file>